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70" tabRatio="710" activeTab="0"/>
  </bookViews>
  <sheets>
    <sheet name="DATA RELEASE NOTES" sheetId="1" r:id="rId1"/>
    <sheet name="SUMMARY DATA SHEET" sheetId="2" r:id="rId2"/>
    <sheet name="Detail Data 2022-23" sheetId="3" r:id="rId3"/>
    <sheet name="Detail Data 2021-22" sheetId="4" r:id="rId4"/>
    <sheet name="Detail Data 2020-21" sheetId="5" r:id="rId5"/>
  </sheets>
  <definedNames>
    <definedName name="_xlnm._FilterDatabase" localSheetId="2" hidden="1">'Detail Data 2022-23'!$A$12:$S$91</definedName>
  </definedNames>
  <calcPr fullCalcOnLoad="1"/>
</workbook>
</file>

<file path=xl/sharedStrings.xml><?xml version="1.0" encoding="utf-8"?>
<sst xmlns="http://schemas.openxmlformats.org/spreadsheetml/2006/main" count="1163" uniqueCount="279">
  <si>
    <t>M27</t>
  </si>
  <si>
    <t>M28</t>
  </si>
  <si>
    <t>M29</t>
  </si>
  <si>
    <t>M30</t>
  </si>
  <si>
    <t>M31</t>
  </si>
  <si>
    <t>M21</t>
  </si>
  <si>
    <t>M22</t>
  </si>
  <si>
    <t>M23</t>
  </si>
  <si>
    <t>M24</t>
  </si>
  <si>
    <t>M25</t>
  </si>
  <si>
    <t>M26</t>
  </si>
  <si>
    <t>M15</t>
  </si>
  <si>
    <t>M16</t>
  </si>
  <si>
    <t>M17</t>
  </si>
  <si>
    <t>M18</t>
  </si>
  <si>
    <t>M19</t>
  </si>
  <si>
    <t>M20</t>
  </si>
  <si>
    <t>C45</t>
  </si>
  <si>
    <t>C48</t>
  </si>
  <si>
    <t>M10</t>
  </si>
  <si>
    <t>M11</t>
  </si>
  <si>
    <t>M12</t>
  </si>
  <si>
    <t>M13</t>
  </si>
  <si>
    <t>M14</t>
  </si>
  <si>
    <t>C22</t>
  </si>
  <si>
    <t>C23</t>
  </si>
  <si>
    <t>C24</t>
  </si>
  <si>
    <t>C25</t>
  </si>
  <si>
    <t>C27</t>
  </si>
  <si>
    <t>C28</t>
  </si>
  <si>
    <t>C29</t>
  </si>
  <si>
    <t>C30</t>
  </si>
  <si>
    <t>C33</t>
  </si>
  <si>
    <t>C15</t>
  </si>
  <si>
    <t>C16</t>
  </si>
  <si>
    <t>C18</t>
  </si>
  <si>
    <t>C19</t>
  </si>
  <si>
    <t>C20</t>
  </si>
  <si>
    <t>C21</t>
  </si>
  <si>
    <t>M5</t>
  </si>
  <si>
    <t>M6</t>
  </si>
  <si>
    <t>M7</t>
  </si>
  <si>
    <t>M8</t>
  </si>
  <si>
    <t>M9</t>
  </si>
  <si>
    <t>C10</t>
  </si>
  <si>
    <t>C12</t>
  </si>
  <si>
    <t>C13</t>
  </si>
  <si>
    <t>C14</t>
  </si>
  <si>
    <t>C2</t>
  </si>
  <si>
    <t>C4</t>
  </si>
  <si>
    <t>C5</t>
  </si>
  <si>
    <t>C6</t>
  </si>
  <si>
    <t>C9</t>
  </si>
  <si>
    <t>M1</t>
  </si>
  <si>
    <t>M2</t>
  </si>
  <si>
    <t>M3</t>
  </si>
  <si>
    <t>M4</t>
  </si>
  <si>
    <t>Region</t>
  </si>
  <si>
    <t>TOTAL</t>
  </si>
  <si>
    <t>Metro</t>
  </si>
  <si>
    <t>Country</t>
  </si>
  <si>
    <t>LGA</t>
  </si>
  <si>
    <t>LGA Name</t>
  </si>
  <si>
    <t>SHIRE OF MANSFIELD</t>
  </si>
  <si>
    <t>RURAL CITY OF ARARAT</t>
  </si>
  <si>
    <t>SHIRE OF CORANGAMITE</t>
  </si>
  <si>
    <t>SHIRE OF MURRINDINDI</t>
  </si>
  <si>
    <t>Shire of Campaspe</t>
  </si>
  <si>
    <t>Shire of Wellington</t>
  </si>
  <si>
    <t>Shire of Mitchell</t>
  </si>
  <si>
    <t>Shire of Northern Grampians</t>
  </si>
  <si>
    <t>Rural City of Wodonga</t>
  </si>
  <si>
    <t>City of Warrnambool</t>
  </si>
  <si>
    <t>Shire of Colac-Otway</t>
  </si>
  <si>
    <t>City of Greater Bendigo</t>
  </si>
  <si>
    <t>Shire of Alpine</t>
  </si>
  <si>
    <t>City of Ballarat</t>
  </si>
  <si>
    <t>City of Greater Geelong</t>
  </si>
  <si>
    <t>Shire of Moorabool</t>
  </si>
  <si>
    <t>Rural City of Swan Hill</t>
  </si>
  <si>
    <t>City of Greater Shepparton</t>
  </si>
  <si>
    <t>Shire of Glenelg</t>
  </si>
  <si>
    <t>Rural City of Mildura</t>
  </si>
  <si>
    <t>Shire of East Gippsland</t>
  </si>
  <si>
    <t>Shire of Bass Coast</t>
  </si>
  <si>
    <t>City of Latrobe</t>
  </si>
  <si>
    <t>Shire of Surf Coast</t>
  </si>
  <si>
    <t>Shire of South Gippsland</t>
  </si>
  <si>
    <t>Shire of Macedon Ranges</t>
  </si>
  <si>
    <t>Rural City of Benalla</t>
  </si>
  <si>
    <t>Rural City of Horsham</t>
  </si>
  <si>
    <t>Shire of Baw Baw</t>
  </si>
  <si>
    <t>Rural City of Wangaratta</t>
  </si>
  <si>
    <t>City of Melbourne</t>
  </si>
  <si>
    <t>City of Moreland</t>
  </si>
  <si>
    <t>City of Darebin</t>
  </si>
  <si>
    <t>City of Boroondara</t>
  </si>
  <si>
    <t>City of Whitehorse</t>
  </si>
  <si>
    <t>City of Manningham</t>
  </si>
  <si>
    <t>City of Banyule</t>
  </si>
  <si>
    <t>Shire of Nillumbik</t>
  </si>
  <si>
    <t>City of Knox</t>
  </si>
  <si>
    <t>City of Monash</t>
  </si>
  <si>
    <t>City of Port Phillip</t>
  </si>
  <si>
    <t>City of Kingston</t>
  </si>
  <si>
    <t>City of Greater Dandenong</t>
  </si>
  <si>
    <t>City of Frankston</t>
  </si>
  <si>
    <t>City of Maroondah</t>
  </si>
  <si>
    <t>City of Casey</t>
  </si>
  <si>
    <t>Shire of Cardinia</t>
  </si>
  <si>
    <t>Shire of Yarra Ranges</t>
  </si>
  <si>
    <t>City of Whittlesea</t>
  </si>
  <si>
    <t>City of Hume</t>
  </si>
  <si>
    <t>City of Brimbank</t>
  </si>
  <si>
    <t>City of Hobsons Bay</t>
  </si>
  <si>
    <t>City of Wyndham</t>
  </si>
  <si>
    <t>Shire of Mornington Peninsula</t>
  </si>
  <si>
    <t>City of Yarra</t>
  </si>
  <si>
    <t>City of Maribyrnong</t>
  </si>
  <si>
    <t>City of Stonnington</t>
  </si>
  <si>
    <t>City of Glen Eira</t>
  </si>
  <si>
    <t>City of Bayside</t>
  </si>
  <si>
    <t>City of Moonee Valley</t>
  </si>
  <si>
    <t xml:space="preserve">SEIFA DIS Score </t>
  </si>
  <si>
    <t xml:space="preserve">SEIFA DIS Rank State </t>
  </si>
  <si>
    <t xml:space="preserve">SEIFA DIS RANK COUNTRY </t>
  </si>
  <si>
    <t xml:space="preserve">SEIFA DIS RANK METRO </t>
  </si>
  <si>
    <t xml:space="preserve">SEIFA ADVDIS Score </t>
  </si>
  <si>
    <t xml:space="preserve">SEIFA ADVDIS Rank State </t>
  </si>
  <si>
    <t xml:space="preserve">SEIFA ADVDIS RANK COUNTRY </t>
  </si>
  <si>
    <t xml:space="preserve">SEIFA ADVDIS RANK METRO </t>
  </si>
  <si>
    <t>Shire of Loddon</t>
  </si>
  <si>
    <t>Shire of Pyrenees</t>
  </si>
  <si>
    <t>Shire of Hindmarsh</t>
  </si>
  <si>
    <t>Shire of Yarriambiack</t>
  </si>
  <si>
    <t>Shire of Buloke</t>
  </si>
  <si>
    <t>Shire of West Wimmera</t>
  </si>
  <si>
    <t>Shire of Indigo</t>
  </si>
  <si>
    <t>Shire of Moyne</t>
  </si>
  <si>
    <t>Shire of Golden Plains</t>
  </si>
  <si>
    <t>Borough of Queenscliffe</t>
  </si>
  <si>
    <t>SHIRE OF CENTRAL GOLDFIELDS</t>
  </si>
  <si>
    <t xml:space="preserve">DIS Score </t>
  </si>
  <si>
    <t xml:space="preserve">DIS Rank State </t>
  </si>
  <si>
    <t xml:space="preserve">SEIFA </t>
  </si>
  <si>
    <t>SHIRE OF SOUTHERN GRAMPIANS</t>
  </si>
  <si>
    <t>SHIRE OF HEPBURN</t>
  </si>
  <si>
    <t>SHIRE OF MOUNT ALEXANDER</t>
  </si>
  <si>
    <t>SHIRE OF STRATHBOGIE</t>
  </si>
  <si>
    <t>SHIRE OF GANNAWARRA</t>
  </si>
  <si>
    <t>SHIRE OF MOIRA</t>
  </si>
  <si>
    <t>SHIRE OF TOWONG</t>
  </si>
  <si>
    <t xml:space="preserve">DIS RANK COUNTRY </t>
  </si>
  <si>
    <t xml:space="preserve">DIS RANK METRO </t>
  </si>
  <si>
    <t>ADVDIS Score</t>
  </si>
  <si>
    <t xml:space="preserve">ADVDIS Rank State </t>
  </si>
  <si>
    <t xml:space="preserve">ADVDIS RANK COUNTRY </t>
  </si>
  <si>
    <t xml:space="preserve">ADVDIS RANK METRO </t>
  </si>
  <si>
    <t xml:space="preserve">Adult </t>
  </si>
  <si>
    <t xml:space="preserve">Adults </t>
  </si>
  <si>
    <t xml:space="preserve">EGMs </t>
  </si>
  <si>
    <t xml:space="preserve">EXP </t>
  </si>
  <si>
    <t xml:space="preserve">Workforce </t>
  </si>
  <si>
    <t xml:space="preserve">Unemployed </t>
  </si>
  <si>
    <t xml:space="preserve">Unemployment rate </t>
  </si>
  <si>
    <t>C49</t>
  </si>
  <si>
    <t>C17</t>
  </si>
  <si>
    <t>C34</t>
  </si>
  <si>
    <t>C43</t>
  </si>
  <si>
    <t>C37</t>
  </si>
  <si>
    <t>C3</t>
  </si>
  <si>
    <t>C1</t>
  </si>
  <si>
    <t>C31</t>
  </si>
  <si>
    <t>C26</t>
  </si>
  <si>
    <t>C41</t>
  </si>
  <si>
    <t>C47</t>
  </si>
  <si>
    <t>C42</t>
  </si>
  <si>
    <t>C38</t>
  </si>
  <si>
    <t>C7</t>
  </si>
  <si>
    <t>C32</t>
  </si>
  <si>
    <t>C8</t>
  </si>
  <si>
    <t>C35</t>
  </si>
  <si>
    <t>C46</t>
  </si>
  <si>
    <t>C36</t>
  </si>
  <si>
    <t>C44</t>
  </si>
  <si>
    <t>C40</t>
  </si>
  <si>
    <t>C39</t>
  </si>
  <si>
    <t>NOTE: Yellow highlight below represent filterable fields. Place cursor on field to access filter options.</t>
  </si>
  <si>
    <t>GAMING MACHINE EXPENDITURE</t>
  </si>
  <si>
    <t>LGA SELECTION:</t>
  </si>
  <si>
    <t>TABLE A: 3 Year Statistical Summary by LGA</t>
  </si>
  <si>
    <t>TABLE B: 3 Year Statistical Summary by Region (Country / Metro)</t>
  </si>
  <si>
    <t>REGION SELECTION:</t>
  </si>
  <si>
    <t>STATISTIC</t>
  </si>
  <si>
    <t>EGM:</t>
  </si>
  <si>
    <t>LGA:</t>
  </si>
  <si>
    <t>Local Government Area</t>
  </si>
  <si>
    <t>EGM Numbers:</t>
  </si>
  <si>
    <t>Venue Numbers:</t>
  </si>
  <si>
    <t>Number of approved and operating gaming venues</t>
  </si>
  <si>
    <t>Expenditure:</t>
  </si>
  <si>
    <t>Region:</t>
  </si>
  <si>
    <t>Venue Type:</t>
  </si>
  <si>
    <t>EGM Numbers: a venue may be operating less machines than its licensed or attached numbers</t>
  </si>
  <si>
    <t xml:space="preserve">Gaming Machine Density calculations beyond 2013 are based on operating gaming machines with attached entitlements </t>
  </si>
  <si>
    <t xml:space="preserve">divided by adult population divided by 1,000 (gaming machines per 1,000 adults). </t>
  </si>
  <si>
    <t xml:space="preserve">expenditures divided by number of gaming machines with attached entitlements. </t>
  </si>
  <si>
    <t xml:space="preserve">SEIFA Scores: a lower score indicates that an area is relatively disadvantaged compared to an area with a higher score. </t>
  </si>
  <si>
    <t xml:space="preserve">Scores should only be used in distributive analysis. Rankings are based on highest score, for example 1st ranking in index of </t>
  </si>
  <si>
    <t>disadvantage means the LGA is least disadvantaged.</t>
  </si>
  <si>
    <t xml:space="preserve">Disclaimer: Care must be taken in using any figures for an LGA involving net expenditure and population. The expenditure </t>
  </si>
  <si>
    <t xml:space="preserve">per person in an LGA may include an amount of expenditure coming from persons not living within the LGA. </t>
  </si>
  <si>
    <t xml:space="preserve">Source of Expenditure Figures: </t>
  </si>
  <si>
    <t xml:space="preserve">licensee. Gaming data released is based on accurate data available at the time of release. It is possible that financial </t>
  </si>
  <si>
    <t xml:space="preserve">adjustments may materialise after the release of the data and therefore will require amendment. </t>
  </si>
  <si>
    <t xml:space="preserve">Source of SEIFA Figures: </t>
  </si>
  <si>
    <t xml:space="preserve">Source of Unemployment Figures: </t>
  </si>
  <si>
    <t xml:space="preserve">Source of Population Figures: </t>
  </si>
  <si>
    <t xml:space="preserve">liability, nor takes responsibility for the accuracy, currency or correctness of material included in the information that </t>
  </si>
  <si>
    <t xml:space="preserve">has been provided neither by third parties nor for the accuracy, currency, reliability or correctness of links or </t>
  </si>
  <si>
    <t>references to information sources (including Internet sites).</t>
  </si>
  <si>
    <t xml:space="preserve">Except for any logos, emblems and trade marks, this work is licensed under a Creative Commons Attribution 3.0 Australia </t>
  </si>
  <si>
    <t xml:space="preserve">licence, to the extent that it is protected by copyright. Authorship of this work must be attributed to the State of Victoria </t>
  </si>
  <si>
    <t>To view a copy of this licence, visit http://creativecommons.org/licenses/by/3.0/au/.</t>
  </si>
  <si>
    <t>Electronic Gaming Machine LGA Level Density and Expenditure</t>
  </si>
  <si>
    <t>Shire of Melton</t>
  </si>
  <si>
    <t xml:space="preserve">Adult Population  </t>
  </si>
  <si>
    <t xml:space="preserve">Workforce as at June </t>
  </si>
  <si>
    <t>Unemployed as at June</t>
  </si>
  <si>
    <t xml:space="preserve">Unemployment rate as at June </t>
  </si>
  <si>
    <t>Adults per Venue as at June</t>
  </si>
  <si>
    <t>EGMs per 1,000 Adults  as at June</t>
  </si>
  <si>
    <t>EXP per Adult as at June</t>
  </si>
  <si>
    <t>Key definitions</t>
  </si>
  <si>
    <t>Electronic gaming machines</t>
  </si>
  <si>
    <t>Amount of money lost by gaming patrons. Also referred to as 'player loss'</t>
  </si>
  <si>
    <t>Gaming venues are classified one of two regions, country or metro</t>
  </si>
  <si>
    <t>Gaming venues are classified one of two types, hotel or club</t>
  </si>
  <si>
    <t>Key clarifications</t>
  </si>
  <si>
    <t>Data sources</t>
  </si>
  <si>
    <t>Disclaimer</t>
  </si>
  <si>
    <t>Copyright</t>
  </si>
  <si>
    <t>Number of operating EGMs with attached entitlements</t>
  </si>
  <si>
    <t xml:space="preserve">Expenditure / EGM: Refers to the average expenditure per gaming machine. In 2013, these figures are based on net </t>
  </si>
  <si>
    <t>Victoria</t>
  </si>
  <si>
    <t>Net Expenditure ($)</t>
  </si>
  <si>
    <t>Pls note that in 2014, the ABS updated the boundaries on which its regional labour force estimates are based to align them with those used in the most recent Census</t>
  </si>
  <si>
    <t xml:space="preserve">Department of Employment, Small Area Labour Markets. </t>
  </si>
  <si>
    <t>https://www.employment.gov.au/small-area-labour-markets-publication</t>
  </si>
  <si>
    <t xml:space="preserve">Refer to </t>
  </si>
  <si>
    <t xml:space="preserve">SEIFA  </t>
  </si>
  <si>
    <t xml:space="preserve">Table 2: Statistical Local Area (SLA) Index of Relative Socio-economic Disadvantage </t>
  </si>
  <si>
    <t xml:space="preserve">Table 3: Statistical Local Area (SLA) Index of Relative Socio-economic Advantage and Disadvantage </t>
  </si>
  <si>
    <t>Department of Environment, Land, Water and Planning 2018</t>
  </si>
  <si>
    <t>as at June 2021</t>
  </si>
  <si>
    <t>per Adult 2021</t>
  </si>
  <si>
    <t>per 1,000 Adults 2021</t>
  </si>
  <si>
    <t>per Venue 2021</t>
  </si>
  <si>
    <t>Population 2021</t>
  </si>
  <si>
    <t>Published: 26 November 2021</t>
  </si>
  <si>
    <t>Pls note that Porpulation Projection data is based on Victoria In Future 2019 forecast. This will be updated once the latest edition is available.</t>
  </si>
  <si>
    <t>2020/2021</t>
  </si>
  <si>
    <t>Published: 25 November 2022</t>
  </si>
  <si>
    <t>2021/2022</t>
  </si>
  <si>
    <t>Population 2022</t>
  </si>
  <si>
    <t>per Venue 2022</t>
  </si>
  <si>
    <t>per 1,000 Adults 2022</t>
  </si>
  <si>
    <t>per Adult 2022</t>
  </si>
  <si>
    <t>as at June 2022</t>
  </si>
  <si>
    <t xml:space="preserve">Gaming expenditure data is maintained by the VGCCC based on electronic data files received from the monitoring </t>
  </si>
  <si>
    <t xml:space="preserve">While the material contained in this document has been compiled with all due care, the VGCCC does not warrant or </t>
  </si>
  <si>
    <t xml:space="preserve">represent that the material is free from errors or omissions, or that it is exhaustive. The VGCCC does not accept any </t>
  </si>
  <si>
    <t xml:space="preserve">For more information, visit http://www.VGCCC.vic.gov.au/footer/disclaimer/ </t>
  </si>
  <si>
    <t>No part of this document may be copied or reproduced by any process without prior written permission from the VGCCC.</t>
  </si>
  <si>
    <t>© State of Victoria through the Victorian Gambling and Casino Control Commission</t>
  </si>
  <si>
    <t xml:space="preserve">through the Victorian Gambling and Casino Control Commission. </t>
  </si>
  <si>
    <t>2022/23</t>
  </si>
  <si>
    <t>Published: 24 November 2023</t>
  </si>
  <si>
    <t xml:space="preserve">Australian Bureau of Statistics, Socio-economic Indexes for Areas (SEIFA) 2021: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</si>
</sst>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#######.00"/>
    <numFmt numFmtId="165" formatCode="mmm"/>
    <numFmt numFmtId="166" formatCode="yyyy"/>
    <numFmt numFmtId="167" formatCode="###.00"/>
    <numFmt numFmtId="168" formatCode="_-* #,##0.000_-;\-* #,##0.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_-;\-* #,##0.0000_-;_-* &quot;-&quot;??_-;_-@_-"/>
    <numFmt numFmtId="172" formatCode="[$-C09]dddd\,\ d\ mmmm\ yyyy"/>
    <numFmt numFmtId="173" formatCode="mmm\-yyyy"/>
    <numFmt numFmtId="174" formatCode="_-&quot;$&quot;* #,##0.0_-;\-&quot;$&quot;* #,##0.0_-;_-&quot;$&quot;* &quot;-&quot;??_-;_-@_-"/>
    <numFmt numFmtId="175" formatCode="_-&quot;$&quot;* #,##0_-;\-&quot;$&quot;* #,##0_-;_-&quot;$&quot;* &quot;-&quot;??_-;_-@_-"/>
    <numFmt numFmtId="176" formatCode="&quot;$&quot;#,##0.00"/>
    <numFmt numFmtId="177" formatCode="0.0%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"/>
    <numFmt numFmtId="184" formatCode="[$-409]h:mm:ss\ AM/PM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8"/>
      <name val="Berlin Sans FB Demi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5" fillId="0" borderId="0" xfId="0" applyFont="1" applyFill="1" applyAlignment="1">
      <alignment horizontal="right"/>
    </xf>
    <xf numFmtId="0" fontId="1" fillId="33" borderId="11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wrapText="1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10" fillId="0" borderId="12" xfId="0" applyFont="1" applyFill="1" applyBorder="1" applyAlignment="1">
      <alignment horizontal="center"/>
    </xf>
    <xf numFmtId="3" fontId="0" fillId="35" borderId="16" xfId="0" applyNumberFormat="1" applyFill="1" applyBorder="1" applyAlignment="1">
      <alignment/>
    </xf>
    <xf numFmtId="0" fontId="10" fillId="34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35" borderId="12" xfId="0" applyFont="1" applyFill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176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7" fontId="5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7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2" fillId="0" borderId="0" xfId="54" applyFont="1" applyAlignment="1" applyProtection="1">
      <alignment horizontal="left"/>
      <protection/>
    </xf>
    <xf numFmtId="44" fontId="0" fillId="35" borderId="16" xfId="45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0" fontId="4" fillId="0" borderId="21" xfId="62" applyNumberFormat="1" applyFont="1" applyBorder="1" applyAlignment="1">
      <alignment/>
    </xf>
    <xf numFmtId="170" fontId="4" fillId="0" borderId="0" xfId="44" applyNumberFormat="1" applyFont="1" applyBorder="1" applyAlignment="1">
      <alignment horizontal="center"/>
    </xf>
    <xf numFmtId="0" fontId="4" fillId="0" borderId="0" xfId="58" applyFont="1" applyFill="1" applyBorder="1" applyAlignment="1">
      <alignment horizontal="center"/>
      <protection/>
    </xf>
    <xf numFmtId="0" fontId="4" fillId="0" borderId="0" xfId="58" applyFont="1" applyBorder="1">
      <alignment/>
      <protection/>
    </xf>
    <xf numFmtId="43" fontId="4" fillId="0" borderId="21" xfId="58" applyNumberFormat="1" applyFont="1" applyBorder="1">
      <alignment/>
      <protection/>
    </xf>
    <xf numFmtId="170" fontId="4" fillId="0" borderId="21" xfId="44" applyNumberFormat="1" applyFont="1" applyBorder="1" applyAlignment="1">
      <alignment/>
    </xf>
    <xf numFmtId="43" fontId="4" fillId="0" borderId="0" xfId="58" applyNumberFormat="1" applyFont="1" applyBorder="1">
      <alignment/>
      <protection/>
    </xf>
    <xf numFmtId="170" fontId="4" fillId="0" borderId="0" xfId="44" applyNumberFormat="1" applyFont="1" applyBorder="1" applyAlignment="1">
      <alignment/>
    </xf>
    <xf numFmtId="3" fontId="0" fillId="35" borderId="16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3" fontId="0" fillId="0" borderId="0" xfId="0" applyNumberFormat="1" applyFill="1" applyAlignment="1">
      <alignment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43" fontId="4" fillId="0" borderId="0" xfId="42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0" fontId="4" fillId="0" borderId="0" xfId="42" applyNumberFormat="1" applyFont="1" applyFill="1" applyAlignment="1">
      <alignment/>
    </xf>
    <xf numFmtId="10" fontId="4" fillId="0" borderId="0" xfId="61" applyNumberFormat="1" applyFont="1" applyFill="1" applyAlignment="1">
      <alignment/>
    </xf>
    <xf numFmtId="10" fontId="6" fillId="0" borderId="0" xfId="61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43" fontId="4" fillId="0" borderId="0" xfId="45" applyNumberFormat="1" applyFont="1" applyFill="1" applyAlignment="1">
      <alignment/>
    </xf>
    <xf numFmtId="43" fontId="4" fillId="0" borderId="0" xfId="45" applyNumberFormat="1" applyFont="1" applyFill="1" applyBorder="1" applyAlignment="1">
      <alignment/>
    </xf>
    <xf numFmtId="170" fontId="51" fillId="0" borderId="0" xfId="42" applyNumberFormat="1" applyFont="1" applyFill="1" applyAlignment="1">
      <alignment/>
    </xf>
    <xf numFmtId="177" fontId="51" fillId="0" borderId="0" xfId="61" applyNumberFormat="1" applyFont="1" applyFill="1" applyAlignment="1">
      <alignment/>
    </xf>
    <xf numFmtId="43" fontId="51" fillId="0" borderId="0" xfId="45" applyNumberFormat="1" applyFont="1" applyFill="1" applyBorder="1" applyAlignment="1">
      <alignment/>
    </xf>
    <xf numFmtId="43" fontId="51" fillId="0" borderId="0" xfId="42" applyFont="1" applyFill="1" applyBorder="1" applyAlignment="1">
      <alignment/>
    </xf>
    <xf numFmtId="0" fontId="9" fillId="0" borderId="12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ses/by/3.0/au/deed.en_US" TargetMode="External" /><Relationship Id="rId3" Type="http://schemas.openxmlformats.org/officeDocument/2006/relationships/hyperlink" Target="http://creativecommons.org/licenses/by/3.0/au/deed.en_US" TargetMode="External" /><Relationship Id="rId4" Type="http://schemas.openxmlformats.org/officeDocument/2006/relationships/hyperlink" Target="http://creativecommons.org/licenses/by/3.0/au/deed.en_US" TargetMode="External" /><Relationship Id="rId5" Type="http://schemas.openxmlformats.org/officeDocument/2006/relationships/hyperlink" Target="http://creativecommons.org/licenses/by/3.0/au/deed.en_US" TargetMode="External" /><Relationship Id="rId6" Type="http://schemas.openxmlformats.org/officeDocument/2006/relationships/hyperlink" Target="http://creativecommons.org/licenses/by/3.0/au/deed.en_US" TargetMode="External" /><Relationship Id="rId7" Type="http://schemas.openxmlformats.org/officeDocument/2006/relationships/hyperlink" Target="http://creativecommons.org/licenses/by/3.0/au/deed.en_US" TargetMode="External" /><Relationship Id="rId8" Type="http://schemas.openxmlformats.org/officeDocument/2006/relationships/hyperlink" Target="http://creativecommons.org/licenses/by/3.0/au/deed.en_US" TargetMode="External" /><Relationship Id="rId9" Type="http://schemas.openxmlformats.org/officeDocument/2006/relationships/hyperlink" Target="http://creativecommons.org/licenses/by/3.0/au/deed.en_US" TargetMode="External" /><Relationship Id="rId10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73</xdr:row>
      <xdr:rowOff>0</xdr:rowOff>
    </xdr:from>
    <xdr:to>
      <xdr:col>1</xdr:col>
      <xdr:colOff>609600</xdr:colOff>
      <xdr:row>73</xdr:row>
      <xdr:rowOff>0</xdr:rowOff>
    </xdr:to>
    <xdr:pic>
      <xdr:nvPicPr>
        <xdr:cNvPr id="1" name="Picture 4" descr="cc 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18681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71</xdr:row>
      <xdr:rowOff>0</xdr:rowOff>
    </xdr:from>
    <xdr:to>
      <xdr:col>1</xdr:col>
      <xdr:colOff>609600</xdr:colOff>
      <xdr:row>71</xdr:row>
      <xdr:rowOff>0</xdr:rowOff>
    </xdr:to>
    <xdr:pic>
      <xdr:nvPicPr>
        <xdr:cNvPr id="2" name="Picture 4" descr="cc logo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12966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71</xdr:row>
      <xdr:rowOff>0</xdr:rowOff>
    </xdr:from>
    <xdr:to>
      <xdr:col>1</xdr:col>
      <xdr:colOff>609600</xdr:colOff>
      <xdr:row>71</xdr:row>
      <xdr:rowOff>0</xdr:rowOff>
    </xdr:to>
    <xdr:pic>
      <xdr:nvPicPr>
        <xdr:cNvPr id="3" name="Picture 4" descr="cc logo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12966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72</xdr:row>
      <xdr:rowOff>104775</xdr:rowOff>
    </xdr:from>
    <xdr:to>
      <xdr:col>1</xdr:col>
      <xdr:colOff>609600</xdr:colOff>
      <xdr:row>73</xdr:row>
      <xdr:rowOff>209550</xdr:rowOff>
    </xdr:to>
    <xdr:pic>
      <xdr:nvPicPr>
        <xdr:cNvPr id="4" name="Picture 4" descr="cc logo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1687175"/>
          <a:ext cx="609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57150</xdr:colOff>
      <xdr:row>4</xdr:row>
      <xdr:rowOff>323850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0"/>
          <a:ext cx="7724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85725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15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981075</xdr:colOff>
      <xdr:row>6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15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981075</xdr:colOff>
      <xdr:row>6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15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666750</xdr:colOff>
      <xdr:row>6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24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cglr.vic.gov.au/footer/copyrigh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5:L225"/>
  <sheetViews>
    <sheetView tabSelected="1" zoomScalePageLayoutView="0" workbookViewId="0" topLeftCell="A5">
      <selection activeCell="A39" sqref="A39"/>
    </sheetView>
  </sheetViews>
  <sheetFormatPr defaultColWidth="9.140625" defaultRowHeight="12.75"/>
  <cols>
    <col min="1" max="1" width="14.421875" style="0" customWidth="1"/>
  </cols>
  <sheetData>
    <row r="5" ht="29.25" customHeight="1">
      <c r="A5" s="39"/>
    </row>
    <row r="6" spans="1:11" ht="13.5">
      <c r="A6" s="56" t="s">
        <v>233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2.75">
      <c r="A7" s="58" t="s">
        <v>194</v>
      </c>
      <c r="B7" s="57" t="s">
        <v>234</v>
      </c>
      <c r="C7" s="57"/>
      <c r="D7" s="57"/>
      <c r="E7" s="57"/>
      <c r="F7" s="57"/>
      <c r="G7" s="57"/>
      <c r="H7" s="57"/>
      <c r="I7" s="57"/>
      <c r="J7" s="57"/>
      <c r="K7" s="57"/>
    </row>
    <row r="8" spans="1:11" ht="12.75">
      <c r="A8" s="58" t="s">
        <v>195</v>
      </c>
      <c r="B8" s="57" t="s">
        <v>196</v>
      </c>
      <c r="C8" s="57"/>
      <c r="D8" s="57"/>
      <c r="E8" s="57"/>
      <c r="F8" s="57"/>
      <c r="G8" s="57"/>
      <c r="H8" s="57"/>
      <c r="I8" s="57"/>
      <c r="J8" s="57"/>
      <c r="K8" s="57"/>
    </row>
    <row r="9" spans="1:11" ht="12.75">
      <c r="A9" s="58" t="s">
        <v>197</v>
      </c>
      <c r="B9" s="57" t="s">
        <v>242</v>
      </c>
      <c r="C9" s="57"/>
      <c r="D9" s="57"/>
      <c r="E9" s="57"/>
      <c r="F9" s="57"/>
      <c r="G9" s="57"/>
      <c r="H9" s="57"/>
      <c r="I9" s="57"/>
      <c r="J9" s="57"/>
      <c r="K9" s="57"/>
    </row>
    <row r="10" spans="1:11" ht="12.75">
      <c r="A10" s="58" t="s">
        <v>198</v>
      </c>
      <c r="B10" s="57" t="s">
        <v>199</v>
      </c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2.75">
      <c r="A11" s="58" t="s">
        <v>200</v>
      </c>
      <c r="B11" s="57" t="s">
        <v>235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2.75">
      <c r="A12" s="58" t="s">
        <v>201</v>
      </c>
      <c r="B12" s="57" t="s">
        <v>236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12.75">
      <c r="A13" s="58" t="s">
        <v>202</v>
      </c>
      <c r="B13" s="57" t="s">
        <v>237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1:11" ht="12.75">
      <c r="A14" s="40"/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1" ht="12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</row>
    <row r="16" spans="1:11" ht="13.5">
      <c r="A16" s="56" t="s">
        <v>238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ht="12">
      <c r="A17" s="57" t="s">
        <v>203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</row>
    <row r="18" spans="1:11" ht="1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ht="12">
      <c r="A19" s="57" t="s">
        <v>204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1:11" ht="12">
      <c r="A20" s="57" t="s">
        <v>205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</row>
    <row r="21" spans="1:11" ht="1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11" ht="12">
      <c r="A22" s="57" t="s">
        <v>243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</row>
    <row r="23" spans="1:11" ht="12">
      <c r="A23" s="57" t="s">
        <v>206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1:11" ht="1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</row>
    <row r="25" spans="1:11" ht="12">
      <c r="A25" s="59" t="s">
        <v>207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ht="12">
      <c r="A26" s="59" t="s">
        <v>208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</row>
    <row r="27" spans="1:11" ht="12">
      <c r="A27" s="59" t="s">
        <v>209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spans="1:11" ht="12">
      <c r="A28" s="59"/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spans="1:11" ht="12">
      <c r="A29" s="57" t="s">
        <v>210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1" ht="12">
      <c r="A30" s="57" t="s">
        <v>211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11" ht="12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</row>
    <row r="32" spans="1:11" ht="13.5">
      <c r="A32" s="56" t="s">
        <v>239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1:11" ht="12.75">
      <c r="A33" s="41" t="s">
        <v>212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ht="12">
      <c r="A34" s="57" t="s">
        <v>269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ht="12">
      <c r="A35" s="57" t="s">
        <v>213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1" ht="12">
      <c r="A36" s="57" t="s">
        <v>214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7" spans="1:11" ht="1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1:11" ht="12.75">
      <c r="A38" s="41" t="s">
        <v>215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</row>
    <row r="39" spans="1:11" ht="12">
      <c r="A39" s="59" t="s">
        <v>278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</row>
    <row r="40" spans="1:11" ht="12">
      <c r="A40" s="59" t="s">
        <v>252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</row>
    <row r="41" spans="1:11" ht="12">
      <c r="A41" s="59" t="s">
        <v>251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</row>
    <row r="42" spans="1:11" ht="12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</row>
    <row r="43" spans="1:11" ht="12.75">
      <c r="A43" s="41" t="s">
        <v>216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</row>
    <row r="44" spans="1:11" ht="12">
      <c r="A44" s="57" t="s">
        <v>247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</row>
    <row r="45" spans="1:11" ht="12">
      <c r="A45" s="57" t="s">
        <v>249</v>
      </c>
      <c r="B45" s="57" t="s">
        <v>248</v>
      </c>
      <c r="C45" s="57"/>
      <c r="D45" s="57"/>
      <c r="E45" s="57"/>
      <c r="F45" s="57"/>
      <c r="G45" s="57"/>
      <c r="H45" s="57"/>
      <c r="I45" s="57"/>
      <c r="J45" s="57"/>
      <c r="K45" s="57"/>
    </row>
    <row r="46" spans="1:11" ht="1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</row>
    <row r="47" spans="1:11" ht="12.75">
      <c r="A47" s="41" t="s">
        <v>217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11" ht="12">
      <c r="A48" s="57" t="s">
        <v>253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</row>
    <row r="49" spans="1:11" ht="1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2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1:11" ht="1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="56" customFormat="1" ht="13.5">
      <c r="A52" s="56" t="s">
        <v>240</v>
      </c>
    </row>
    <row r="53" s="57" customFormat="1" ht="12">
      <c r="A53" s="60" t="s">
        <v>270</v>
      </c>
    </row>
    <row r="54" s="57" customFormat="1" ht="12">
      <c r="A54" s="60" t="s">
        <v>271</v>
      </c>
    </row>
    <row r="55" spans="1:2" s="57" customFormat="1" ht="12">
      <c r="A55" s="61" t="s">
        <v>218</v>
      </c>
      <c r="B55" s="62"/>
    </row>
    <row r="56" spans="1:2" s="57" customFormat="1" ht="12">
      <c r="A56" s="61" t="s">
        <v>219</v>
      </c>
      <c r="B56" s="62"/>
    </row>
    <row r="57" s="57" customFormat="1" ht="12">
      <c r="A57" s="42" t="s">
        <v>220</v>
      </c>
    </row>
    <row r="58" spans="1:12" ht="12.75">
      <c r="A58" s="63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</row>
    <row r="59" s="57" customFormat="1" ht="12">
      <c r="A59" s="60" t="s">
        <v>272</v>
      </c>
    </row>
    <row r="60" spans="1:11" ht="12">
      <c r="A60" s="60"/>
      <c r="B60" s="57"/>
      <c r="C60" s="57"/>
      <c r="D60" s="57"/>
      <c r="E60" s="57"/>
      <c r="F60" s="57"/>
      <c r="G60" s="57"/>
      <c r="H60" s="57"/>
      <c r="I60" s="57"/>
      <c r="J60" s="57"/>
      <c r="K60" s="57"/>
    </row>
    <row r="61" spans="1:11" ht="12">
      <c r="A61" s="60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2" s="56" customFormat="1" ht="13.5">
      <c r="A62" s="56" t="s">
        <v>241</v>
      </c>
      <c r="B62" s="64"/>
    </row>
    <row r="63" spans="1:11" ht="12">
      <c r="A63" s="65" t="s">
        <v>273</v>
      </c>
      <c r="B63" s="66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2">
      <c r="A64" s="65"/>
      <c r="B64" s="66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">
      <c r="A65" s="67" t="s">
        <v>274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2">
      <c r="A66" s="65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">
      <c r="A67" s="60" t="s">
        <v>221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2">
      <c r="A68" s="42" t="s">
        <v>222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2">
      <c r="A69" s="42" t="s">
        <v>275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2">
      <c r="A70" s="42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2">
      <c r="A71" s="42" t="s">
        <v>223</v>
      </c>
      <c r="B71" s="66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22.5">
      <c r="A72" s="43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22.5">
      <c r="A73" s="43"/>
      <c r="B73" s="62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22.5">
      <c r="A74" s="43"/>
      <c r="B74" s="66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2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2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2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2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2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2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2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2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2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2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2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2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2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2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2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2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2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2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2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2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2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2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2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2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2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2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2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2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2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2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2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2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2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2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2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2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2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2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2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2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2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2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2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2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2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2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2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2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2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2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2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2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2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2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2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2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2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2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2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2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2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2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2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2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2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2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2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2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2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2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  <row r="152" spans="1:11" ht="12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</row>
    <row r="153" spans="1:11" ht="12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</row>
    <row r="154" spans="1:11" ht="12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</row>
    <row r="155" spans="1:11" ht="12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</row>
    <row r="156" spans="1:11" ht="12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</row>
    <row r="157" spans="1:11" ht="12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</row>
    <row r="158" spans="1:11" ht="12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</row>
    <row r="159" spans="1:11" ht="12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</row>
    <row r="160" spans="1:11" ht="12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</row>
    <row r="161" spans="1:11" ht="12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</row>
    <row r="162" spans="1:11" ht="12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</row>
    <row r="163" spans="1:11" ht="12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</row>
    <row r="164" spans="1:11" ht="12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</row>
    <row r="165" spans="1:11" ht="12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</row>
    <row r="166" spans="1:11" ht="12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</row>
    <row r="167" spans="1:11" ht="12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</row>
    <row r="168" spans="1:11" ht="12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</row>
    <row r="169" spans="1:11" ht="12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</row>
    <row r="170" spans="1:11" ht="12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</row>
    <row r="171" spans="1:11" ht="12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</row>
    <row r="172" spans="1:11" ht="12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 ht="12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</row>
    <row r="174" spans="1:11" ht="12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</row>
    <row r="175" spans="1:11" ht="12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</row>
    <row r="176" spans="1:11" ht="12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</row>
    <row r="177" spans="1:11" ht="12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</row>
    <row r="178" spans="1:11" ht="12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</row>
    <row r="179" spans="1:11" ht="12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</row>
    <row r="180" spans="1:11" ht="12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</row>
    <row r="181" spans="1:11" ht="12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</row>
    <row r="182" spans="1:11" ht="12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</row>
    <row r="183" spans="1:11" ht="12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</row>
    <row r="184" spans="1:11" ht="12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</row>
    <row r="185" spans="1:11" ht="12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</row>
    <row r="186" spans="1:11" ht="12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</row>
    <row r="187" spans="1:11" ht="12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</row>
    <row r="188" spans="1:11" ht="12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</row>
    <row r="189" spans="1:11" ht="12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</row>
    <row r="190" spans="1:11" ht="12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</row>
    <row r="191" spans="1:11" ht="12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</row>
    <row r="192" spans="1:11" ht="12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</row>
    <row r="193" spans="1:11" ht="12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</row>
    <row r="194" spans="1:11" ht="12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</row>
    <row r="195" spans="1:11" ht="12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</row>
    <row r="196" spans="1:11" ht="12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</row>
    <row r="197" spans="1:11" ht="12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</row>
    <row r="198" spans="1:11" ht="12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</row>
    <row r="199" spans="1:11" ht="12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</row>
    <row r="200" spans="1:11" ht="12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</row>
    <row r="201" spans="1:11" ht="12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</row>
    <row r="202" spans="1:11" ht="12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</row>
    <row r="203" spans="1:11" ht="12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</row>
    <row r="204" spans="1:11" ht="12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</row>
    <row r="205" spans="1:11" ht="12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</row>
    <row r="206" spans="1:11" ht="12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</row>
    <row r="207" spans="1:11" ht="12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</row>
    <row r="208" spans="1:11" ht="12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</row>
    <row r="209" spans="1:11" ht="12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</row>
    <row r="210" spans="1:11" ht="12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</row>
    <row r="211" spans="1:11" ht="12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</row>
    <row r="212" spans="1:11" ht="12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</row>
    <row r="213" spans="1:11" ht="12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</row>
    <row r="214" spans="1:11" ht="12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</row>
    <row r="215" spans="1:11" ht="12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</row>
    <row r="216" spans="1:11" ht="12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</row>
    <row r="217" spans="1:11" ht="12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</row>
    <row r="218" spans="1:11" ht="12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</row>
    <row r="219" spans="1:11" ht="12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</row>
    <row r="220" spans="1:11" ht="12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</row>
    <row r="221" spans="1:11" ht="12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</row>
    <row r="222" spans="1:11" ht="12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</row>
    <row r="223" spans="1:11" ht="12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</row>
    <row r="224" spans="1:11" ht="12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</row>
    <row r="225" spans="1:11" ht="12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</row>
  </sheetData>
  <sheetProtection/>
  <hyperlinks>
    <hyperlink ref="A65" r:id="rId1" display="© State of Victoria through the Victorian Commission for Gambling and Liquor Regulation"/>
  </hyperlinks>
  <printOptions/>
  <pageMargins left="0.75" right="0.75" top="1" bottom="1" header="0.5" footer="0.5"/>
  <pageSetup horizontalDpi="600" verticalDpi="600" orientation="portrait" paperSize="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Z91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2.57421875" style="0" bestFit="1" customWidth="1"/>
    <col min="2" max="2" width="19.28125" style="0" customWidth="1"/>
    <col min="3" max="3" width="17.8515625" style="0" customWidth="1"/>
    <col min="4" max="4" width="17.140625" style="0" customWidth="1"/>
    <col min="9" max="9" width="28.7109375" style="0" bestFit="1" customWidth="1"/>
    <col min="10" max="10" width="4.00390625" style="0" bestFit="1" customWidth="1"/>
    <col min="11" max="11" width="7.00390625" style="0" bestFit="1" customWidth="1"/>
    <col min="12" max="12" width="28.7109375" style="0" hidden="1" customWidth="1"/>
    <col min="13" max="14" width="8.8515625" style="0" hidden="1" customWidth="1"/>
    <col min="15" max="15" width="9.140625" style="0" hidden="1" customWidth="1"/>
  </cols>
  <sheetData>
    <row r="1" spans="12:15" s="44" customFormat="1" ht="12.75">
      <c r="L1" s="3" t="s">
        <v>111</v>
      </c>
      <c r="M1" s="4" t="s">
        <v>10</v>
      </c>
      <c r="N1" s="7" t="s">
        <v>59</v>
      </c>
      <c r="O1" t="s">
        <v>60</v>
      </c>
    </row>
    <row r="2" spans="12:15" s="45" customFormat="1" ht="12.75">
      <c r="L2" s="3" t="s">
        <v>100</v>
      </c>
      <c r="M2" s="4" t="s">
        <v>12</v>
      </c>
      <c r="N2" s="7" t="s">
        <v>59</v>
      </c>
      <c r="O2" t="s">
        <v>59</v>
      </c>
    </row>
    <row r="3" spans="12:15" s="45" customFormat="1" ht="12.75">
      <c r="L3" s="3" t="s">
        <v>64</v>
      </c>
      <c r="M3" s="4" t="s">
        <v>168</v>
      </c>
      <c r="N3" s="7" t="s">
        <v>60</v>
      </c>
      <c r="O3"/>
    </row>
    <row r="4" spans="12:15" s="45" customFormat="1" ht="12.75">
      <c r="L4" s="3" t="s">
        <v>70</v>
      </c>
      <c r="M4" s="4" t="s">
        <v>47</v>
      </c>
      <c r="N4" s="7" t="s">
        <v>60</v>
      </c>
      <c r="O4"/>
    </row>
    <row r="5" spans="12:15" s="45" customFormat="1" ht="12.75">
      <c r="L5" s="3" t="s">
        <v>140</v>
      </c>
      <c r="M5" s="4" t="s">
        <v>171</v>
      </c>
      <c r="N5" s="7" t="s">
        <v>60</v>
      </c>
      <c r="O5"/>
    </row>
    <row r="6" spans="12:15" s="45" customFormat="1" ht="12.75">
      <c r="L6" s="8" t="s">
        <v>77</v>
      </c>
      <c r="M6" s="5" t="s">
        <v>38</v>
      </c>
      <c r="N6" s="7" t="s">
        <v>60</v>
      </c>
      <c r="O6"/>
    </row>
    <row r="7" spans="12:15" s="45" customFormat="1" ht="12.75">
      <c r="L7" s="8"/>
      <c r="M7" s="5"/>
      <c r="N7" s="7"/>
      <c r="O7"/>
    </row>
    <row r="8" spans="1:15" s="44" customFormat="1" ht="24.75">
      <c r="A8" s="46" t="s">
        <v>224</v>
      </c>
      <c r="B8" s="46"/>
      <c r="C8" s="46"/>
      <c r="L8" s="3" t="s">
        <v>65</v>
      </c>
      <c r="M8" s="4" t="s">
        <v>170</v>
      </c>
      <c r="N8" s="7" t="s">
        <v>60</v>
      </c>
      <c r="O8"/>
    </row>
    <row r="9" spans="1:26" ht="13.5">
      <c r="A9" s="2"/>
      <c r="B9" s="2"/>
      <c r="C9" s="2"/>
      <c r="D9" s="2"/>
      <c r="L9" s="3" t="s">
        <v>73</v>
      </c>
      <c r="M9" s="4" t="s">
        <v>35</v>
      </c>
      <c r="N9" s="7" t="s">
        <v>60</v>
      </c>
      <c r="X9" s="3"/>
      <c r="Y9" s="4"/>
      <c r="Z9" s="7"/>
    </row>
    <row r="10" spans="1:26" ht="12">
      <c r="A10" s="1" t="s">
        <v>187</v>
      </c>
      <c r="B10" s="1"/>
      <c r="C10" s="1"/>
      <c r="D10" s="1"/>
      <c r="L10" s="3" t="s">
        <v>146</v>
      </c>
      <c r="M10" s="4" t="s">
        <v>173</v>
      </c>
      <c r="N10" s="7" t="s">
        <v>60</v>
      </c>
      <c r="X10" s="3"/>
      <c r="Y10" s="4"/>
      <c r="Z10" s="7"/>
    </row>
    <row r="11" spans="1:26" ht="12">
      <c r="A11" s="1"/>
      <c r="B11" s="1"/>
      <c r="C11" s="1"/>
      <c r="D11" s="1"/>
      <c r="L11" s="8" t="s">
        <v>78</v>
      </c>
      <c r="M11" s="5" t="s">
        <v>24</v>
      </c>
      <c r="N11" s="7" t="s">
        <v>60</v>
      </c>
      <c r="X11" s="3"/>
      <c r="Y11" s="4"/>
      <c r="Z11" s="7"/>
    </row>
    <row r="12" spans="1:26" ht="15">
      <c r="A12" s="20" t="s">
        <v>190</v>
      </c>
      <c r="B12" s="20"/>
      <c r="C12" s="20"/>
      <c r="L12" s="3" t="s">
        <v>141</v>
      </c>
      <c r="M12" s="4" t="s">
        <v>172</v>
      </c>
      <c r="N12" s="7" t="s">
        <v>60</v>
      </c>
      <c r="X12" s="3"/>
      <c r="Y12" s="4"/>
      <c r="Z12" s="7"/>
    </row>
    <row r="13" spans="1:26" ht="15.75" thickBot="1">
      <c r="A13" s="20"/>
      <c r="B13" s="20"/>
      <c r="C13" s="20"/>
      <c r="L13" s="3" t="s">
        <v>147</v>
      </c>
      <c r="M13" s="4" t="s">
        <v>175</v>
      </c>
      <c r="N13" s="7" t="s">
        <v>60</v>
      </c>
      <c r="X13" s="3"/>
      <c r="Y13" s="4"/>
      <c r="Z13" s="7"/>
    </row>
    <row r="14" spans="1:26" ht="12.75" thickBot="1">
      <c r="A14" s="14" t="s">
        <v>189</v>
      </c>
      <c r="B14" s="14"/>
      <c r="C14" s="15" t="s">
        <v>111</v>
      </c>
      <c r="L14" s="3" t="s">
        <v>63</v>
      </c>
      <c r="M14" s="4" t="s">
        <v>165</v>
      </c>
      <c r="N14" s="7" t="s">
        <v>60</v>
      </c>
      <c r="X14" s="3"/>
      <c r="Y14" s="4"/>
      <c r="Z14" s="7"/>
    </row>
    <row r="15" spans="9:14" ht="12.75" thickBot="1">
      <c r="I15" s="9"/>
      <c r="J15" s="4"/>
      <c r="K15" s="7"/>
      <c r="L15" s="3" t="s">
        <v>66</v>
      </c>
      <c r="M15" s="4" t="s">
        <v>174</v>
      </c>
      <c r="N15" s="7" t="s">
        <v>60</v>
      </c>
    </row>
    <row r="16" spans="1:14" ht="24" customHeight="1" thickBot="1">
      <c r="A16" s="25" t="s">
        <v>193</v>
      </c>
      <c r="B16" s="26" t="s">
        <v>276</v>
      </c>
      <c r="C16" s="33" t="s">
        <v>263</v>
      </c>
      <c r="D16" s="26" t="s">
        <v>261</v>
      </c>
      <c r="I16" s="10"/>
      <c r="J16" s="4"/>
      <c r="K16" s="7"/>
      <c r="L16" s="3" t="s">
        <v>69</v>
      </c>
      <c r="M16" s="4" t="s">
        <v>46</v>
      </c>
      <c r="N16" s="7" t="s">
        <v>60</v>
      </c>
    </row>
    <row r="17" spans="1:14" s="16" customFormat="1" ht="15">
      <c r="A17" s="34"/>
      <c r="B17" s="38"/>
      <c r="C17" s="38"/>
      <c r="D17" s="38"/>
      <c r="I17" s="17"/>
      <c r="J17" s="18"/>
      <c r="K17" s="19"/>
      <c r="L17" s="3" t="s">
        <v>151</v>
      </c>
      <c r="M17" s="4" t="s">
        <v>167</v>
      </c>
      <c r="N17" s="7" t="s">
        <v>60</v>
      </c>
    </row>
    <row r="18" spans="1:14" ht="12">
      <c r="A18" s="28" t="s">
        <v>188</v>
      </c>
      <c r="B18" s="68">
        <f>VLOOKUP($C$14,'Detail Data 2022-23'!$A:$R,4,0)</f>
        <v>137846028.25</v>
      </c>
      <c r="C18" s="68">
        <f>VLOOKUP($C$14,'Detail Data 2021-22'!$A:$R,4,0)</f>
        <v>97729563.6</v>
      </c>
      <c r="D18" s="68">
        <f>VLOOKUP($C$14,'Detail Data 2020-21'!A:D,4,0)</f>
        <v>67242759.22</v>
      </c>
      <c r="I18" s="9"/>
      <c r="J18" s="4"/>
      <c r="K18" s="7"/>
      <c r="L18" s="8" t="s">
        <v>75</v>
      </c>
      <c r="M18" s="5" t="s">
        <v>48</v>
      </c>
      <c r="N18" s="7" t="s">
        <v>60</v>
      </c>
    </row>
    <row r="19" spans="1:14" ht="12">
      <c r="A19" s="29" t="s">
        <v>123</v>
      </c>
      <c r="B19" s="68">
        <f>VLOOKUP($C$14,'Detail Data 2022-23'!$A:$R,5,0)</f>
        <v>989.6036133</v>
      </c>
      <c r="C19" s="68">
        <f>VLOOKUP($C$14,'Detail Data 2021-22'!$A:$R,5,0)</f>
        <v>991</v>
      </c>
      <c r="D19" s="68">
        <f>VLOOKUP(C14,'Detail Data 2020-21'!A:E,5,0)</f>
        <v>991</v>
      </c>
      <c r="I19" s="3"/>
      <c r="J19" s="4"/>
      <c r="K19" s="7"/>
      <c r="L19" s="3" t="s">
        <v>150</v>
      </c>
      <c r="M19" s="4" t="s">
        <v>166</v>
      </c>
      <c r="N19" s="7" t="s">
        <v>60</v>
      </c>
    </row>
    <row r="20" spans="1:14" ht="12">
      <c r="A20" s="29" t="s">
        <v>124</v>
      </c>
      <c r="B20" s="68">
        <f>VLOOKUP($C$14,'Detail Data 2022-23'!$A:$R,6,0)</f>
        <v>31</v>
      </c>
      <c r="C20" s="68">
        <f>VLOOKUP($C$14,'Detail Data 2021-22'!$A:$R,6,0)</f>
        <v>36</v>
      </c>
      <c r="D20" s="68">
        <f>VLOOKUP(C14,'Detail Data 2020-21'!A:F,6,0)</f>
        <v>36</v>
      </c>
      <c r="I20" s="9"/>
      <c r="J20" s="4"/>
      <c r="K20" s="7"/>
      <c r="L20" s="3" t="s">
        <v>148</v>
      </c>
      <c r="M20" s="4" t="s">
        <v>176</v>
      </c>
      <c r="N20" s="7" t="s">
        <v>60</v>
      </c>
    </row>
    <row r="21" spans="1:14" ht="12">
      <c r="A21" s="29" t="s">
        <v>125</v>
      </c>
      <c r="B21" s="68">
        <f>VLOOKUP($C$14,'Detail Data 2022-23'!$A:$R,7,0)</f>
        <v>0</v>
      </c>
      <c r="C21" s="68">
        <f>VLOOKUP($C$14,'Detail Data 2021-22'!$A:$R,7,0)</f>
        <v>0</v>
      </c>
      <c r="D21" s="68">
        <f>VLOOKUP(C14,'Detail Data 2020-21'!A:G,7,0)</f>
        <v>0</v>
      </c>
      <c r="I21" s="3"/>
      <c r="J21" s="4"/>
      <c r="K21" s="7"/>
      <c r="L21" s="8" t="s">
        <v>89</v>
      </c>
      <c r="M21" s="5" t="s">
        <v>18</v>
      </c>
      <c r="N21" s="7" t="s">
        <v>60</v>
      </c>
    </row>
    <row r="22" spans="1:14" ht="12">
      <c r="A22" s="29" t="s">
        <v>126</v>
      </c>
      <c r="B22" s="68">
        <f>VLOOKUP($C$14,'Detail Data 2022-23'!$A:$R,8,0)</f>
        <v>5</v>
      </c>
      <c r="C22" s="68">
        <f>VLOOKUP($C$14,'Detail Data 2021-22'!$A:$R,8,0)</f>
        <v>4</v>
      </c>
      <c r="D22" s="68">
        <f>VLOOKUP(C14,'Detail Data 2020-21'!A:H,8,0)</f>
        <v>4</v>
      </c>
      <c r="I22" s="3"/>
      <c r="J22" s="4"/>
      <c r="K22" s="7"/>
      <c r="L22" s="3" t="s">
        <v>149</v>
      </c>
      <c r="M22" s="4" t="s">
        <v>177</v>
      </c>
      <c r="N22" s="7" t="s">
        <v>60</v>
      </c>
    </row>
    <row r="23" spans="1:14" ht="12">
      <c r="A23" s="29" t="s">
        <v>127</v>
      </c>
      <c r="B23" s="68">
        <f>VLOOKUP($C$14,'Detail Data 2022-23'!$A:$R,9,0)</f>
        <v>980.8227931</v>
      </c>
      <c r="C23" s="68">
        <f>VLOOKUP($C$14,'Detail Data 2021-22'!$A:$R,9,0)</f>
        <v>982</v>
      </c>
      <c r="D23" s="68">
        <f>VLOOKUP(C14,'Detail Data 2020-21'!A:I,9,0)</f>
        <v>982</v>
      </c>
      <c r="I23" s="3"/>
      <c r="J23" s="4"/>
      <c r="K23" s="7"/>
      <c r="L23" s="3" t="s">
        <v>67</v>
      </c>
      <c r="M23" s="4" t="s">
        <v>44</v>
      </c>
      <c r="N23" s="7" t="s">
        <v>60</v>
      </c>
    </row>
    <row r="24" spans="1:14" ht="12">
      <c r="A24" s="29" t="s">
        <v>128</v>
      </c>
      <c r="B24" s="68">
        <f>VLOOKUP($C$14,'Detail Data 2022-23'!$A:$R,10,0)</f>
        <v>41</v>
      </c>
      <c r="C24" s="68">
        <f>VLOOKUP($C$14,'Detail Data 2021-22'!$A:$R,10,0)</f>
        <v>47</v>
      </c>
      <c r="D24" s="68">
        <f>VLOOKUP(C14,'Detail Data 2020-21'!A:J,10,0)</f>
        <v>47</v>
      </c>
      <c r="I24" s="3"/>
      <c r="J24" s="4"/>
      <c r="K24" s="7"/>
      <c r="L24" s="8" t="s">
        <v>81</v>
      </c>
      <c r="M24" s="5" t="s">
        <v>27</v>
      </c>
      <c r="N24" s="7" t="s">
        <v>60</v>
      </c>
    </row>
    <row r="25" spans="1:14" ht="12">
      <c r="A25" s="29" t="s">
        <v>129</v>
      </c>
      <c r="B25" s="68">
        <f>VLOOKUP($C$14,'Detail Data 2022-23'!$A:$R,11,0)</f>
        <v>0</v>
      </c>
      <c r="C25" s="68">
        <f>VLOOKUP($C$14,'Detail Data 2021-22'!$A:$R,11,0)</f>
        <v>0</v>
      </c>
      <c r="D25" s="68">
        <f>VLOOKUP(C14,'Detail Data 2020-21'!A:K,11,0)</f>
        <v>0</v>
      </c>
      <c r="I25" s="3"/>
      <c r="J25" s="4"/>
      <c r="K25" s="7"/>
      <c r="L25" s="3" t="s">
        <v>145</v>
      </c>
      <c r="M25" s="4" t="s">
        <v>169</v>
      </c>
      <c r="N25" s="7" t="s">
        <v>60</v>
      </c>
    </row>
    <row r="26" spans="1:14" ht="12">
      <c r="A26" s="29" t="s">
        <v>130</v>
      </c>
      <c r="B26" s="68">
        <f>VLOOKUP($C$14,'Detail Data 2022-23'!$A:$R,12,0)</f>
        <v>5</v>
      </c>
      <c r="C26" s="68">
        <f>VLOOKUP($C$14,'Detail Data 2021-22'!$A:$R,12,0)</f>
        <v>6</v>
      </c>
      <c r="D26" s="68">
        <f>VLOOKUP(C14,'Detail Data 2020-21'!A:L,12,0)</f>
        <v>6</v>
      </c>
      <c r="I26" s="3"/>
      <c r="J26" s="4"/>
      <c r="K26" s="7"/>
      <c r="L26" s="3" t="s">
        <v>68</v>
      </c>
      <c r="M26" s="4" t="s">
        <v>45</v>
      </c>
      <c r="N26" s="7" t="s">
        <v>60</v>
      </c>
    </row>
    <row r="27" spans="1:14" ht="12">
      <c r="A27" s="29" t="s">
        <v>226</v>
      </c>
      <c r="B27" s="68">
        <f>VLOOKUP($C$14,'Detail Data 2022-23'!$A:$R,13,0)</f>
        <v>193914.17499444837</v>
      </c>
      <c r="C27" s="68">
        <f>VLOOKUP($C$14,'Detail Data 2021-22'!$A:$R,13,0)</f>
        <v>188501.04829968465</v>
      </c>
      <c r="D27" s="68">
        <f>VLOOKUP(C14,'Detail Data 2020-21'!A:M,13,0)</f>
        <v>183060.9979612217</v>
      </c>
      <c r="I27" s="3"/>
      <c r="J27" s="4"/>
      <c r="K27" s="7"/>
      <c r="L27" s="3" t="s">
        <v>71</v>
      </c>
      <c r="M27" s="4" t="s">
        <v>33</v>
      </c>
      <c r="N27" s="7" t="s">
        <v>60</v>
      </c>
    </row>
    <row r="28" spans="1:14" ht="12">
      <c r="A28" s="29" t="s">
        <v>230</v>
      </c>
      <c r="B28" s="68">
        <f>VLOOKUP($C$14,'Detail Data 2022-23'!$A:$R,14,0)</f>
        <v>19391.417499444837</v>
      </c>
      <c r="C28" s="68">
        <f>VLOOKUP($C$14,'Detail Data 2021-22'!$A:$R,14,0)</f>
        <v>18850.104829968466</v>
      </c>
      <c r="D28" s="68">
        <f>VLOOKUP(C14,'Detail Data 2020-21'!A:N,14,0)</f>
        <v>18306.09979612217</v>
      </c>
      <c r="I28" s="3"/>
      <c r="J28" s="4"/>
      <c r="K28" s="7"/>
      <c r="L28" s="3" t="s">
        <v>72</v>
      </c>
      <c r="M28" s="4" t="s">
        <v>34</v>
      </c>
      <c r="N28" s="7" t="s">
        <v>60</v>
      </c>
    </row>
    <row r="29" spans="1:14" ht="12">
      <c r="A29" s="35" t="s">
        <v>231</v>
      </c>
      <c r="B29" s="68">
        <f>VLOOKUP($C$14,'Detail Data 2022-23'!$A:$R,15,0)</f>
        <v>3.5582752009735965</v>
      </c>
      <c r="C29" s="68">
        <f>VLOOKUP($C$14,'Detail Data 2021-22'!$A:$R,15,0)</f>
        <v>3.649847076214647</v>
      </c>
      <c r="D29" s="68">
        <f>VLOOKUP(C14,'Detail Data 2020-21'!A:O,15,0)</f>
        <v>3.763772773411586</v>
      </c>
      <c r="I29" s="3"/>
      <c r="J29" s="4"/>
      <c r="K29" s="7"/>
      <c r="L29" s="3" t="s">
        <v>74</v>
      </c>
      <c r="M29" s="4" t="s">
        <v>36</v>
      </c>
      <c r="N29" s="7" t="s">
        <v>60</v>
      </c>
    </row>
    <row r="30" spans="1:14" ht="12">
      <c r="A30" s="36" t="s">
        <v>232</v>
      </c>
      <c r="B30" s="68">
        <f>VLOOKUP($C$14,'Detail Data 2022-23'!$A:$R,16,0)</f>
        <v>710.8610201082331</v>
      </c>
      <c r="C30" s="68">
        <f>VLOOKUP($C$14,'Detail Data 2021-22'!$A:$R,16,0)</f>
        <v>518.4563400656881</v>
      </c>
      <c r="D30" s="68">
        <f>VLOOKUP(C14,'Detail Data 2020-21'!A:P,16,0)</f>
        <v>367.3243343415194</v>
      </c>
      <c r="I30" s="3"/>
      <c r="J30" s="4"/>
      <c r="K30" s="7"/>
      <c r="L30" s="47" t="s">
        <v>76</v>
      </c>
      <c r="M30" s="24" t="s">
        <v>37</v>
      </c>
      <c r="N30" s="19" t="s">
        <v>60</v>
      </c>
    </row>
    <row r="31" spans="1:14" ht="12">
      <c r="A31" s="29" t="s">
        <v>227</v>
      </c>
      <c r="B31" s="68">
        <f>VLOOKUP($C$14,'Detail Data 2022-23'!$A:$R,17,0)</f>
        <v>127420</v>
      </c>
      <c r="C31" s="68">
        <f>VLOOKUP($C$14,'Detail Data 2021-22'!$A:$R,17,0)</f>
        <v>127425</v>
      </c>
      <c r="D31" s="68">
        <f>VLOOKUP(C14,'Detail Data 2020-21'!A:Q,17,0)</f>
        <v>119743</v>
      </c>
      <c r="I31" s="3"/>
      <c r="J31" s="4"/>
      <c r="K31" s="7"/>
      <c r="L31" s="8" t="s">
        <v>79</v>
      </c>
      <c r="M31" s="5" t="s">
        <v>25</v>
      </c>
      <c r="N31" s="7" t="s">
        <v>60</v>
      </c>
    </row>
    <row r="32" spans="1:14" ht="12">
      <c r="A32" s="29" t="s">
        <v>228</v>
      </c>
      <c r="B32" s="68">
        <f>VLOOKUP($C$14,'Detail Data 2022-23'!$A:$R,18,0)</f>
        <v>5385</v>
      </c>
      <c r="C32" s="68">
        <f>VLOOKUP($C$14,'Detail Data 2021-22'!$A:$R,18,0)</f>
        <v>5912</v>
      </c>
      <c r="D32" s="68">
        <f>VLOOKUP(C14,'Detail Data 2020-21'!A:R,18,0)</f>
        <v>10053</v>
      </c>
      <c r="I32" s="94"/>
      <c r="J32" s="5"/>
      <c r="K32" s="7"/>
      <c r="L32" s="8" t="s">
        <v>80</v>
      </c>
      <c r="M32" s="5" t="s">
        <v>26</v>
      </c>
      <c r="N32" s="7" t="s">
        <v>60</v>
      </c>
    </row>
    <row r="33" spans="1:14" ht="12">
      <c r="A33" s="36" t="s">
        <v>229</v>
      </c>
      <c r="B33" s="68">
        <f>VLOOKUP($C$14,'Detail Data 2022-23'!$A:$S,19,0)</f>
        <v>0.042261811332600846</v>
      </c>
      <c r="C33" s="68">
        <f>VLOOKUP($C$14,'Detail Data 2021-22'!$A:$S,19,0)</f>
        <v>0.04639591916813812</v>
      </c>
      <c r="D33" s="68">
        <f>VLOOKUP(C14,'Detail Data 2020-21'!A:S,19,0)</f>
        <v>0.08395480320352755</v>
      </c>
      <c r="I33" s="8"/>
      <c r="J33" s="5"/>
      <c r="K33" s="7"/>
      <c r="L33" s="8" t="s">
        <v>82</v>
      </c>
      <c r="M33" s="5" t="s">
        <v>28</v>
      </c>
      <c r="N33" s="7" t="s">
        <v>60</v>
      </c>
    </row>
    <row r="34" spans="1:14" ht="12.75" thickBot="1">
      <c r="A34" s="37"/>
      <c r="B34" s="12"/>
      <c r="C34" s="12"/>
      <c r="D34" s="37"/>
      <c r="I34" s="8"/>
      <c r="J34" s="5"/>
      <c r="K34" s="7"/>
      <c r="L34" s="8" t="s">
        <v>83</v>
      </c>
      <c r="M34" s="5" t="s">
        <v>29</v>
      </c>
      <c r="N34" s="7" t="s">
        <v>60</v>
      </c>
    </row>
    <row r="35" spans="9:14" ht="12">
      <c r="I35" s="8"/>
      <c r="J35" s="5"/>
      <c r="K35" s="7"/>
      <c r="L35" s="8" t="s">
        <v>84</v>
      </c>
      <c r="M35" s="5" t="s">
        <v>30</v>
      </c>
      <c r="N35" s="7" t="s">
        <v>60</v>
      </c>
    </row>
    <row r="36" spans="1:14" ht="15">
      <c r="A36" s="20" t="s">
        <v>191</v>
      </c>
      <c r="B36" s="20"/>
      <c r="C36" s="20"/>
      <c r="I36" s="8"/>
      <c r="J36" s="5"/>
      <c r="K36" s="7"/>
      <c r="L36" s="8" t="s">
        <v>85</v>
      </c>
      <c r="M36" s="5" t="s">
        <v>31</v>
      </c>
      <c r="N36" s="7" t="s">
        <v>60</v>
      </c>
    </row>
    <row r="37" spans="1:14" ht="15.75" thickBot="1">
      <c r="A37" s="20"/>
      <c r="B37" s="20"/>
      <c r="C37" s="20"/>
      <c r="I37" s="8"/>
      <c r="J37" s="5"/>
      <c r="K37" s="7"/>
      <c r="L37" s="8" t="s">
        <v>86</v>
      </c>
      <c r="M37" s="5" t="s">
        <v>32</v>
      </c>
      <c r="N37" s="7" t="s">
        <v>60</v>
      </c>
    </row>
    <row r="38" spans="1:14" ht="12.75" thickBot="1">
      <c r="A38" s="14" t="s">
        <v>192</v>
      </c>
      <c r="B38" s="14"/>
      <c r="C38" s="21" t="s">
        <v>60</v>
      </c>
      <c r="I38" s="8"/>
      <c r="J38" s="5"/>
      <c r="K38" s="7"/>
      <c r="L38" s="8" t="s">
        <v>87</v>
      </c>
      <c r="M38" s="5" t="s">
        <v>49</v>
      </c>
      <c r="N38" s="7" t="s">
        <v>60</v>
      </c>
    </row>
    <row r="39" spans="9:14" ht="12.75" thickBot="1">
      <c r="I39" s="8"/>
      <c r="J39" s="5"/>
      <c r="K39" s="7"/>
      <c r="L39" s="8" t="s">
        <v>88</v>
      </c>
      <c r="M39" s="5" t="s">
        <v>17</v>
      </c>
      <c r="N39" s="7" t="s">
        <v>60</v>
      </c>
    </row>
    <row r="40" spans="1:14" s="22" customFormat="1" ht="15.75" thickBot="1">
      <c r="A40" s="25" t="s">
        <v>193</v>
      </c>
      <c r="B40" s="26" t="s">
        <v>276</v>
      </c>
      <c r="C40" s="26" t="str">
        <f>+C16</f>
        <v>2021/2022</v>
      </c>
      <c r="D40" s="26" t="s">
        <v>261</v>
      </c>
      <c r="I40" s="5"/>
      <c r="J40" s="5"/>
      <c r="K40" s="7"/>
      <c r="L40" s="8" t="s">
        <v>90</v>
      </c>
      <c r="M40" s="5" t="s">
        <v>50</v>
      </c>
      <c r="N40" s="7" t="s">
        <v>60</v>
      </c>
    </row>
    <row r="41" spans="1:14" s="23" customFormat="1" ht="15">
      <c r="A41" s="27"/>
      <c r="B41" s="102"/>
      <c r="C41" s="31"/>
      <c r="D41" s="27"/>
      <c r="I41" s="24"/>
      <c r="J41" s="24"/>
      <c r="K41" s="19"/>
      <c r="L41" s="3" t="s">
        <v>91</v>
      </c>
      <c r="M41" s="4" t="s">
        <v>51</v>
      </c>
      <c r="N41" s="7" t="s">
        <v>60</v>
      </c>
    </row>
    <row r="42" spans="1:14" ht="12">
      <c r="A42" s="28" t="s">
        <v>188</v>
      </c>
      <c r="B42" s="68">
        <f>VLOOKUP($C$38,'Detail Data 2022-23'!$A:$R,4,0)</f>
        <v>692017676.01</v>
      </c>
      <c r="C42" s="68">
        <f>VLOOKUP($C$38,'Detail Data 2021-22'!$A:$R,4,0)</f>
        <v>544796536.51</v>
      </c>
      <c r="D42" s="68">
        <f>VLOOKUP(C38,'Detail Data 2020-21'!A:D,4,0)</f>
        <v>355230723.82000005</v>
      </c>
      <c r="I42" s="8"/>
      <c r="J42" s="5"/>
      <c r="K42" s="7"/>
      <c r="L42" s="3" t="s">
        <v>92</v>
      </c>
      <c r="M42" s="4" t="s">
        <v>52</v>
      </c>
      <c r="N42" s="7" t="s">
        <v>60</v>
      </c>
    </row>
    <row r="43" spans="1:14" ht="12">
      <c r="A43" s="29" t="str">
        <f>+A27</f>
        <v>Adult Population  </v>
      </c>
      <c r="B43" s="32">
        <f>VLOOKUP($C$38,'Detail Data 2022-23'!$A:$R,13,0)</f>
        <v>1318996.0375971247</v>
      </c>
      <c r="C43" s="68">
        <f>VLOOKUP($C$38,'Detail Data 2021-22'!$A:$R,13,0)</f>
        <v>1299934.4400743095</v>
      </c>
      <c r="D43" s="68">
        <f>VLOOKUP(C38,'Detail Data 2020-21'!A:M,13,0)</f>
        <v>1280729.0507497855</v>
      </c>
      <c r="I43" s="8"/>
      <c r="J43" s="5"/>
      <c r="K43" s="7"/>
      <c r="L43" s="3" t="s">
        <v>93</v>
      </c>
      <c r="M43" s="4" t="s">
        <v>53</v>
      </c>
      <c r="N43" s="7" t="s">
        <v>59</v>
      </c>
    </row>
    <row r="44" spans="1:14" ht="12">
      <c r="A44" s="29" t="str">
        <f>+A31</f>
        <v>Workforce as at June </v>
      </c>
      <c r="B44" s="80">
        <f>VLOOKUP($C$38,'Detail Data 2022-23'!$A:$R,17,0)</f>
        <v>903822</v>
      </c>
      <c r="C44" s="68">
        <f>VLOOKUP($C$38,'Detail Data 2021-22'!$A:$R,17,0)</f>
        <v>820914</v>
      </c>
      <c r="D44" s="68">
        <f>VLOOKUP(C38,'Detail Data 2020-21'!A:Q,17,0)</f>
        <v>810767</v>
      </c>
      <c r="I44" s="8"/>
      <c r="J44" s="5"/>
      <c r="K44" s="7"/>
      <c r="L44" s="3" t="s">
        <v>94</v>
      </c>
      <c r="M44" s="4" t="s">
        <v>19</v>
      </c>
      <c r="N44" s="7" t="s">
        <v>59</v>
      </c>
    </row>
    <row r="45" spans="1:14" ht="12">
      <c r="A45" s="29" t="str">
        <f>+A32</f>
        <v>Unemployed as at June</v>
      </c>
      <c r="B45" s="32">
        <f>VLOOKUP($C$38,'Detail Data 2022-23'!$A:$R,18,0)</f>
        <v>27376</v>
      </c>
      <c r="C45" s="68">
        <f>VLOOKUP($C$38,'Detail Data 2021-22'!$A:$R,18,0)</f>
        <v>26850</v>
      </c>
      <c r="D45" s="68">
        <f>VLOOKUP(C38,'Detail Data 2020-21'!A:R,18,0)</f>
        <v>37629</v>
      </c>
      <c r="I45" s="8"/>
      <c r="J45" s="5"/>
      <c r="K45" s="7"/>
      <c r="L45" s="3" t="s">
        <v>95</v>
      </c>
      <c r="M45" s="4" t="s">
        <v>20</v>
      </c>
      <c r="N45" s="7" t="s">
        <v>59</v>
      </c>
    </row>
    <row r="46" spans="1:14" ht="12.75" thickBot="1">
      <c r="A46" s="30"/>
      <c r="B46" s="13"/>
      <c r="C46" s="13"/>
      <c r="D46" s="30"/>
      <c r="I46" s="8"/>
      <c r="J46" s="5"/>
      <c r="K46" s="7"/>
      <c r="L46" s="3" t="s">
        <v>96</v>
      </c>
      <c r="M46" s="4" t="s">
        <v>21</v>
      </c>
      <c r="N46" s="7" t="s">
        <v>59</v>
      </c>
    </row>
    <row r="47" spans="9:14" ht="12">
      <c r="I47" s="8"/>
      <c r="J47" s="5"/>
      <c r="K47" s="7"/>
      <c r="L47" s="3" t="s">
        <v>97</v>
      </c>
      <c r="M47" s="4" t="s">
        <v>22</v>
      </c>
      <c r="N47" s="7" t="s">
        <v>59</v>
      </c>
    </row>
    <row r="48" spans="9:14" ht="12">
      <c r="I48" s="8"/>
      <c r="J48" s="5"/>
      <c r="K48" s="7"/>
      <c r="L48" s="3" t="s">
        <v>98</v>
      </c>
      <c r="M48" s="4" t="s">
        <v>23</v>
      </c>
      <c r="N48" s="7" t="s">
        <v>59</v>
      </c>
    </row>
    <row r="49" spans="9:14" ht="12">
      <c r="I49" s="8"/>
      <c r="J49" s="5"/>
      <c r="K49" s="7"/>
      <c r="L49" s="3" t="s">
        <v>99</v>
      </c>
      <c r="M49" s="4" t="s">
        <v>11</v>
      </c>
      <c r="N49" s="7" t="s">
        <v>59</v>
      </c>
    </row>
    <row r="50" spans="9:14" ht="12">
      <c r="I50" s="3"/>
      <c r="J50" s="4"/>
      <c r="K50" s="7"/>
      <c r="L50" s="3" t="s">
        <v>107</v>
      </c>
      <c r="M50" s="4" t="s">
        <v>13</v>
      </c>
      <c r="N50" s="7" t="s">
        <v>59</v>
      </c>
    </row>
    <row r="51" spans="9:14" ht="12">
      <c r="I51" s="3"/>
      <c r="J51" s="4"/>
      <c r="K51" s="7"/>
      <c r="L51" s="3" t="s">
        <v>101</v>
      </c>
      <c r="M51" s="4" t="s">
        <v>14</v>
      </c>
      <c r="N51" s="7" t="s">
        <v>59</v>
      </c>
    </row>
    <row r="52" spans="9:14" ht="12">
      <c r="I52" s="3"/>
      <c r="J52" s="4"/>
      <c r="K52" s="7"/>
      <c r="L52" s="3" t="s">
        <v>102</v>
      </c>
      <c r="M52" s="4" t="s">
        <v>15</v>
      </c>
      <c r="N52" s="7" t="s">
        <v>59</v>
      </c>
    </row>
    <row r="53" spans="9:14" ht="12">
      <c r="I53" s="3"/>
      <c r="J53" s="4"/>
      <c r="K53" s="7"/>
      <c r="L53" s="3" t="s">
        <v>103</v>
      </c>
      <c r="M53" s="4" t="s">
        <v>54</v>
      </c>
      <c r="N53" s="7" t="s">
        <v>59</v>
      </c>
    </row>
    <row r="54" spans="9:14" ht="12">
      <c r="I54" s="3"/>
      <c r="J54" s="4"/>
      <c r="K54" s="7"/>
      <c r="L54" s="3" t="s">
        <v>104</v>
      </c>
      <c r="M54" s="4" t="s">
        <v>16</v>
      </c>
      <c r="N54" s="7" t="s">
        <v>59</v>
      </c>
    </row>
    <row r="55" spans="9:14" ht="12">
      <c r="I55" s="3"/>
      <c r="J55" s="4"/>
      <c r="K55" s="7"/>
      <c r="L55" s="3" t="s">
        <v>105</v>
      </c>
      <c r="M55" s="4" t="s">
        <v>5</v>
      </c>
      <c r="N55" s="7" t="s">
        <v>59</v>
      </c>
    </row>
    <row r="56" spans="9:14" ht="12">
      <c r="I56" s="3"/>
      <c r="J56" s="4"/>
      <c r="K56" s="7"/>
      <c r="L56" s="3" t="s">
        <v>106</v>
      </c>
      <c r="M56" s="4" t="s">
        <v>6</v>
      </c>
      <c r="N56" s="7" t="s">
        <v>59</v>
      </c>
    </row>
    <row r="57" spans="9:14" ht="12">
      <c r="I57" s="3"/>
      <c r="J57" s="4"/>
      <c r="K57" s="7"/>
      <c r="L57" s="3" t="s">
        <v>108</v>
      </c>
      <c r="M57" s="4" t="s">
        <v>7</v>
      </c>
      <c r="N57" s="7" t="s">
        <v>59</v>
      </c>
    </row>
    <row r="58" spans="9:14" ht="12">
      <c r="I58" s="3"/>
      <c r="J58" s="4"/>
      <c r="K58" s="7"/>
      <c r="L58" s="3" t="s">
        <v>109</v>
      </c>
      <c r="M58" s="4" t="s">
        <v>8</v>
      </c>
      <c r="N58" s="7" t="s">
        <v>59</v>
      </c>
    </row>
    <row r="59" spans="9:14" ht="12">
      <c r="I59" s="3"/>
      <c r="J59" s="4"/>
      <c r="K59" s="7"/>
      <c r="L59" s="3" t="s">
        <v>110</v>
      </c>
      <c r="M59" s="4" t="s">
        <v>9</v>
      </c>
      <c r="N59" s="7" t="s">
        <v>59</v>
      </c>
    </row>
    <row r="60" spans="9:14" ht="12">
      <c r="I60" s="3"/>
      <c r="J60" s="4"/>
      <c r="K60" s="7"/>
      <c r="L60" s="3" t="s">
        <v>112</v>
      </c>
      <c r="M60" s="4" t="s">
        <v>0</v>
      </c>
      <c r="N60" s="7" t="s">
        <v>59</v>
      </c>
    </row>
    <row r="61" spans="9:14" ht="12">
      <c r="I61" s="3"/>
      <c r="J61" s="4"/>
      <c r="K61" s="7"/>
      <c r="L61" s="3" t="s">
        <v>113</v>
      </c>
      <c r="M61" s="4" t="s">
        <v>1</v>
      </c>
      <c r="N61" s="7" t="s">
        <v>59</v>
      </c>
    </row>
    <row r="62" spans="9:14" ht="12">
      <c r="I62" s="3"/>
      <c r="J62" s="4"/>
      <c r="K62" s="7"/>
      <c r="L62" s="3" t="s">
        <v>225</v>
      </c>
      <c r="M62" s="4" t="s">
        <v>2</v>
      </c>
      <c r="N62" s="7" t="s">
        <v>59</v>
      </c>
    </row>
    <row r="63" spans="9:14" ht="12">
      <c r="I63" s="3"/>
      <c r="J63" s="4"/>
      <c r="K63" s="7"/>
      <c r="L63" s="3" t="s">
        <v>114</v>
      </c>
      <c r="M63" s="4" t="s">
        <v>55</v>
      </c>
      <c r="N63" s="7" t="s">
        <v>59</v>
      </c>
    </row>
    <row r="64" spans="9:14" ht="12">
      <c r="I64" s="3"/>
      <c r="J64" s="4"/>
      <c r="K64" s="7"/>
      <c r="L64" s="3" t="s">
        <v>115</v>
      </c>
      <c r="M64" s="4" t="s">
        <v>3</v>
      </c>
      <c r="N64" s="7" t="s">
        <v>59</v>
      </c>
    </row>
    <row r="65" spans="9:14" ht="12">
      <c r="I65" s="3"/>
      <c r="J65" s="4"/>
      <c r="K65" s="7"/>
      <c r="L65" s="3" t="s">
        <v>116</v>
      </c>
      <c r="M65" s="4" t="s">
        <v>4</v>
      </c>
      <c r="N65" s="7" t="s">
        <v>59</v>
      </c>
    </row>
    <row r="66" spans="9:14" ht="12">
      <c r="I66" s="3"/>
      <c r="J66" s="4"/>
      <c r="K66" s="7"/>
      <c r="L66" s="3" t="s">
        <v>117</v>
      </c>
      <c r="M66" s="4" t="s">
        <v>56</v>
      </c>
      <c r="N66" s="7" t="s">
        <v>59</v>
      </c>
    </row>
    <row r="67" spans="9:14" ht="12">
      <c r="I67" s="3"/>
      <c r="J67" s="4"/>
      <c r="K67" s="7"/>
      <c r="L67" s="3" t="s">
        <v>118</v>
      </c>
      <c r="M67" s="4" t="s">
        <v>39</v>
      </c>
      <c r="N67" s="7" t="s">
        <v>59</v>
      </c>
    </row>
    <row r="68" spans="9:14" ht="12">
      <c r="I68" s="3"/>
      <c r="J68" s="4"/>
      <c r="K68" s="7"/>
      <c r="L68" s="3" t="s">
        <v>119</v>
      </c>
      <c r="M68" s="4" t="s">
        <v>40</v>
      </c>
      <c r="N68" s="7" t="s">
        <v>59</v>
      </c>
    </row>
    <row r="69" spans="9:14" ht="12">
      <c r="I69" s="3"/>
      <c r="J69" s="4"/>
      <c r="K69" s="7"/>
      <c r="L69" s="3" t="s">
        <v>120</v>
      </c>
      <c r="M69" s="4" t="s">
        <v>41</v>
      </c>
      <c r="N69" s="7" t="s">
        <v>59</v>
      </c>
    </row>
    <row r="70" spans="9:14" ht="12">
      <c r="I70" s="3"/>
      <c r="J70" s="4"/>
      <c r="K70" s="7"/>
      <c r="L70" s="3" t="s">
        <v>121</v>
      </c>
      <c r="M70" s="4" t="s">
        <v>42</v>
      </c>
      <c r="N70" s="7" t="s">
        <v>59</v>
      </c>
    </row>
    <row r="71" spans="9:14" ht="12">
      <c r="I71" s="3"/>
      <c r="J71" s="4"/>
      <c r="K71" s="7"/>
      <c r="L71" s="3" t="s">
        <v>122</v>
      </c>
      <c r="M71" s="4" t="s">
        <v>43</v>
      </c>
      <c r="N71" s="7" t="s">
        <v>59</v>
      </c>
    </row>
    <row r="72" spans="9:14" ht="12">
      <c r="I72" s="3"/>
      <c r="J72" s="4"/>
      <c r="K72" s="7"/>
      <c r="L72" s="3" t="s">
        <v>135</v>
      </c>
      <c r="M72" s="4" t="s">
        <v>178</v>
      </c>
      <c r="N72" s="7" t="s">
        <v>60</v>
      </c>
    </row>
    <row r="73" spans="9:14" ht="12">
      <c r="I73" s="3"/>
      <c r="J73" s="4"/>
      <c r="K73" s="7"/>
      <c r="L73" s="3" t="s">
        <v>139</v>
      </c>
      <c r="M73" s="4" t="s">
        <v>179</v>
      </c>
      <c r="N73" s="7" t="s">
        <v>60</v>
      </c>
    </row>
    <row r="74" spans="9:14" ht="12">
      <c r="I74" s="3"/>
      <c r="J74" s="4"/>
      <c r="K74" s="7"/>
      <c r="L74" s="3" t="s">
        <v>133</v>
      </c>
      <c r="M74" s="4" t="s">
        <v>180</v>
      </c>
      <c r="N74" s="7" t="s">
        <v>60</v>
      </c>
    </row>
    <row r="75" spans="9:14" ht="12">
      <c r="I75" s="3"/>
      <c r="J75" s="4"/>
      <c r="K75" s="7"/>
      <c r="L75" s="3" t="s">
        <v>137</v>
      </c>
      <c r="M75" s="4" t="s">
        <v>181</v>
      </c>
      <c r="N75" s="7" t="s">
        <v>60</v>
      </c>
    </row>
    <row r="76" spans="9:14" ht="12">
      <c r="I76" s="3"/>
      <c r="J76" s="4"/>
      <c r="K76" s="7"/>
      <c r="L76" s="3" t="s">
        <v>131</v>
      </c>
      <c r="M76" s="4" t="s">
        <v>182</v>
      </c>
      <c r="N76" s="7" t="s">
        <v>60</v>
      </c>
    </row>
    <row r="77" spans="9:14" ht="12">
      <c r="I77" s="3"/>
      <c r="J77" s="4"/>
      <c r="K77" s="7"/>
      <c r="L77" s="3" t="s">
        <v>138</v>
      </c>
      <c r="M77" s="4" t="s">
        <v>183</v>
      </c>
      <c r="N77" s="7" t="s">
        <v>60</v>
      </c>
    </row>
    <row r="78" spans="9:14" ht="12">
      <c r="I78" s="3"/>
      <c r="J78" s="4"/>
      <c r="K78" s="7"/>
      <c r="L78" s="3" t="s">
        <v>132</v>
      </c>
      <c r="M78" s="4" t="s">
        <v>184</v>
      </c>
      <c r="N78" s="7" t="s">
        <v>60</v>
      </c>
    </row>
    <row r="79" spans="9:14" ht="12">
      <c r="I79" s="3"/>
      <c r="J79" s="4"/>
      <c r="K79" s="7"/>
      <c r="L79" s="3" t="s">
        <v>136</v>
      </c>
      <c r="M79" s="4" t="s">
        <v>186</v>
      </c>
      <c r="N79" s="7" t="s">
        <v>60</v>
      </c>
    </row>
    <row r="80" spans="9:14" ht="12">
      <c r="I80" s="3"/>
      <c r="J80" s="4"/>
      <c r="K80" s="7"/>
      <c r="L80" s="3" t="s">
        <v>134</v>
      </c>
      <c r="M80" s="4" t="s">
        <v>185</v>
      </c>
      <c r="N80" s="7" t="s">
        <v>60</v>
      </c>
    </row>
    <row r="81" spans="9:11" ht="12">
      <c r="I81" s="3"/>
      <c r="J81" s="4"/>
      <c r="K81" s="7"/>
    </row>
    <row r="82" spans="9:11" ht="12">
      <c r="I82" s="3"/>
      <c r="J82" s="4"/>
      <c r="K82" s="7"/>
    </row>
    <row r="83" spans="9:11" ht="12">
      <c r="I83" s="3"/>
      <c r="J83" s="4"/>
      <c r="K83" s="11"/>
    </row>
    <row r="84" spans="9:11" ht="12">
      <c r="I84" s="3"/>
      <c r="J84" s="6"/>
      <c r="K84" s="11"/>
    </row>
    <row r="85" spans="9:11" ht="12">
      <c r="I85" s="3"/>
      <c r="J85" s="6"/>
      <c r="K85" s="11"/>
    </row>
    <row r="86" spans="9:11" ht="12">
      <c r="I86" s="3"/>
      <c r="J86" s="6"/>
      <c r="K86" s="11"/>
    </row>
    <row r="87" spans="9:11" ht="12">
      <c r="I87" s="3"/>
      <c r="J87" s="6"/>
      <c r="K87" s="11"/>
    </row>
    <row r="88" spans="9:11" ht="12">
      <c r="I88" s="3"/>
      <c r="J88" s="6"/>
      <c r="K88" s="11"/>
    </row>
    <row r="89" spans="9:11" ht="12">
      <c r="I89" s="3"/>
      <c r="J89" s="6"/>
      <c r="K89" s="11"/>
    </row>
    <row r="90" spans="9:11" ht="12">
      <c r="I90" s="3"/>
      <c r="J90" s="6"/>
      <c r="K90" s="11"/>
    </row>
    <row r="91" spans="9:11" ht="12">
      <c r="I91" s="3"/>
      <c r="J91" s="6"/>
      <c r="K91" s="11"/>
    </row>
  </sheetData>
  <sheetProtection/>
  <dataValidations count="2">
    <dataValidation type="list" allowBlank="1" showInputMessage="1" showErrorMessage="1" sqref="C38">
      <formula1>$O$1:$O$2</formula1>
    </dataValidation>
    <dataValidation type="list" allowBlank="1" showInputMessage="1" showErrorMessage="1" sqref="C14">
      <formula1>$L:$L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9:U102"/>
  <sheetViews>
    <sheetView zoomScale="70" zoomScaleNormal="70" zoomScalePageLayoutView="0" workbookViewId="0" topLeftCell="A65">
      <selection activeCell="Q100" sqref="Q100"/>
    </sheetView>
  </sheetViews>
  <sheetFormatPr defaultColWidth="9.140625" defaultRowHeight="12.75"/>
  <cols>
    <col min="1" max="1" width="30.140625" style="81" customWidth="1"/>
    <col min="2" max="2" width="9.140625" style="16" customWidth="1"/>
    <col min="3" max="3" width="7.28125" style="16" customWidth="1"/>
    <col min="4" max="4" width="20.8515625" style="16" bestFit="1" customWidth="1"/>
    <col min="5" max="5" width="10.57421875" style="16" customWidth="1"/>
    <col min="6" max="6" width="13.421875" style="16" customWidth="1"/>
    <col min="7" max="7" width="18.57421875" style="16" customWidth="1"/>
    <col min="8" max="8" width="16.00390625" style="16" customWidth="1"/>
    <col min="9" max="9" width="12.140625" style="16" customWidth="1"/>
    <col min="10" max="10" width="16.7109375" style="16" customWidth="1"/>
    <col min="11" max="11" width="22.00390625" style="16" customWidth="1"/>
    <col min="12" max="12" width="19.421875" style="16" customWidth="1"/>
    <col min="13" max="13" width="17.7109375" style="16" customWidth="1"/>
    <col min="14" max="14" width="15.140625" style="16" customWidth="1"/>
    <col min="15" max="15" width="19.8515625" style="16" customWidth="1"/>
    <col min="16" max="18" width="13.8515625" style="16" customWidth="1"/>
    <col min="19" max="19" width="15.7109375" style="16" customWidth="1"/>
    <col min="20" max="16384" width="9.140625" style="16" customWidth="1"/>
  </cols>
  <sheetData>
    <row r="1" ht="12.75"/>
    <row r="2" ht="12.75"/>
    <row r="3" ht="12.75"/>
    <row r="4" ht="12.75"/>
    <row r="5" ht="12.75"/>
    <row r="6" ht="12.75"/>
    <row r="7" ht="12.75"/>
    <row r="9" spans="1:17" ht="24.75">
      <c r="A9" s="46" t="s">
        <v>224</v>
      </c>
      <c r="Q9" s="95"/>
    </row>
    <row r="10" ht="12.75" thickBot="1"/>
    <row r="11" spans="1:19" ht="12.75" customHeight="1">
      <c r="A11" s="69"/>
      <c r="B11" s="48"/>
      <c r="C11" s="48"/>
      <c r="D11" s="48" t="s">
        <v>58</v>
      </c>
      <c r="E11" s="49" t="s">
        <v>144</v>
      </c>
      <c r="F11" s="49" t="s">
        <v>144</v>
      </c>
      <c r="G11" s="49" t="s">
        <v>144</v>
      </c>
      <c r="H11" s="49" t="s">
        <v>144</v>
      </c>
      <c r="I11" s="49" t="s">
        <v>250</v>
      </c>
      <c r="J11" s="49" t="s">
        <v>144</v>
      </c>
      <c r="K11" s="49" t="s">
        <v>144</v>
      </c>
      <c r="L11" s="49" t="s">
        <v>144</v>
      </c>
      <c r="M11" s="49" t="s">
        <v>158</v>
      </c>
      <c r="N11" s="49" t="s">
        <v>159</v>
      </c>
      <c r="O11" s="50" t="s">
        <v>160</v>
      </c>
      <c r="P11" s="51" t="s">
        <v>161</v>
      </c>
      <c r="Q11" s="49" t="s">
        <v>162</v>
      </c>
      <c r="R11" s="49" t="s">
        <v>163</v>
      </c>
      <c r="S11" s="52" t="s">
        <v>164</v>
      </c>
    </row>
    <row r="12" spans="1:19" ht="12.75" customHeight="1" thickBot="1">
      <c r="A12" s="70" t="s">
        <v>62</v>
      </c>
      <c r="B12" s="71" t="s">
        <v>61</v>
      </c>
      <c r="C12" s="71" t="s">
        <v>57</v>
      </c>
      <c r="D12" s="53" t="s">
        <v>245</v>
      </c>
      <c r="E12" s="54" t="s">
        <v>142</v>
      </c>
      <c r="F12" s="54" t="s">
        <v>143</v>
      </c>
      <c r="G12" s="54" t="s">
        <v>152</v>
      </c>
      <c r="H12" s="54" t="s">
        <v>153</v>
      </c>
      <c r="I12" s="54" t="s">
        <v>154</v>
      </c>
      <c r="J12" s="54" t="s">
        <v>155</v>
      </c>
      <c r="K12" s="54" t="s">
        <v>156</v>
      </c>
      <c r="L12" s="54" t="s">
        <v>157</v>
      </c>
      <c r="M12" s="54" t="s">
        <v>264</v>
      </c>
      <c r="N12" s="54" t="s">
        <v>265</v>
      </c>
      <c r="O12" s="54" t="s">
        <v>266</v>
      </c>
      <c r="P12" s="54" t="s">
        <v>267</v>
      </c>
      <c r="Q12" s="54" t="s">
        <v>268</v>
      </c>
      <c r="R12" s="54" t="s">
        <v>268</v>
      </c>
      <c r="S12" s="55" t="s">
        <v>268</v>
      </c>
    </row>
    <row r="13" spans="1:19" ht="12">
      <c r="A13" s="82" t="s">
        <v>111</v>
      </c>
      <c r="B13" s="45" t="s">
        <v>10</v>
      </c>
      <c r="C13" s="83" t="s">
        <v>59</v>
      </c>
      <c r="D13" s="96">
        <v>137846028.25</v>
      </c>
      <c r="E13" s="86">
        <v>989.6036133</v>
      </c>
      <c r="F13" s="45">
        <v>31</v>
      </c>
      <c r="G13" s="45">
        <v>0</v>
      </c>
      <c r="H13" s="45">
        <v>5</v>
      </c>
      <c r="I13" s="86">
        <v>980.8227931</v>
      </c>
      <c r="J13" s="45">
        <v>41</v>
      </c>
      <c r="K13" s="45">
        <v>0</v>
      </c>
      <c r="L13" s="45">
        <v>5</v>
      </c>
      <c r="M13" s="98">
        <v>193914.17499444837</v>
      </c>
      <c r="N13" s="98">
        <v>19391.417499444837</v>
      </c>
      <c r="O13" s="87">
        <v>3.5582752009735965</v>
      </c>
      <c r="P13" s="98">
        <v>710.8610201082331</v>
      </c>
      <c r="Q13" s="98">
        <v>127420</v>
      </c>
      <c r="R13" s="98">
        <v>5385</v>
      </c>
      <c r="S13" s="99">
        <v>0.042261811332600846</v>
      </c>
    </row>
    <row r="14" spans="1:19" ht="12">
      <c r="A14" s="82" t="s">
        <v>100</v>
      </c>
      <c r="B14" s="45" t="s">
        <v>12</v>
      </c>
      <c r="C14" s="83" t="s">
        <v>59</v>
      </c>
      <c r="D14" s="96">
        <v>9600842.33</v>
      </c>
      <c r="E14" s="86">
        <v>1092.873619</v>
      </c>
      <c r="F14" s="45">
        <v>80</v>
      </c>
      <c r="G14" s="45">
        <v>0</v>
      </c>
      <c r="H14" s="45">
        <v>31</v>
      </c>
      <c r="I14" s="86">
        <v>1088.097268</v>
      </c>
      <c r="J14" s="45">
        <v>74</v>
      </c>
      <c r="K14" s="45">
        <v>0</v>
      </c>
      <c r="L14" s="45">
        <v>25</v>
      </c>
      <c r="M14" s="98">
        <v>50900.776432809624</v>
      </c>
      <c r="N14" s="98">
        <v>25450.388216404812</v>
      </c>
      <c r="O14" s="87">
        <v>1.7681459165716733</v>
      </c>
      <c r="P14" s="98">
        <v>188.618779571533</v>
      </c>
      <c r="Q14" s="98">
        <v>39504</v>
      </c>
      <c r="R14" s="98">
        <v>491</v>
      </c>
      <c r="S14" s="99">
        <v>0.012429121101660591</v>
      </c>
    </row>
    <row r="15" spans="1:19" ht="12">
      <c r="A15" s="82" t="s">
        <v>64</v>
      </c>
      <c r="B15" s="45" t="s">
        <v>168</v>
      </c>
      <c r="C15" s="83" t="s">
        <v>60</v>
      </c>
      <c r="D15" s="96">
        <v>6245500.420000001</v>
      </c>
      <c r="E15" s="86">
        <v>955.2148339</v>
      </c>
      <c r="F15" s="45">
        <v>15</v>
      </c>
      <c r="G15" s="45">
        <v>12</v>
      </c>
      <c r="H15" s="45">
        <v>0</v>
      </c>
      <c r="I15" s="86">
        <v>931.8990008</v>
      </c>
      <c r="J15" s="45">
        <v>18</v>
      </c>
      <c r="K15" s="45">
        <v>16</v>
      </c>
      <c r="L15" s="45">
        <v>0</v>
      </c>
      <c r="M15" s="98">
        <v>9899.68509241402</v>
      </c>
      <c r="N15" s="98">
        <v>4949.84254620701</v>
      </c>
      <c r="O15" s="87">
        <v>8.889171643190254</v>
      </c>
      <c r="P15" s="98">
        <v>630.8786958067822</v>
      </c>
      <c r="Q15" s="98">
        <v>6239</v>
      </c>
      <c r="R15" s="98">
        <v>269</v>
      </c>
      <c r="S15" s="99">
        <v>0.043115883955762144</v>
      </c>
    </row>
    <row r="16" spans="1:19" ht="12">
      <c r="A16" s="82" t="s">
        <v>70</v>
      </c>
      <c r="B16" s="45" t="s">
        <v>47</v>
      </c>
      <c r="C16" s="83" t="s">
        <v>60</v>
      </c>
      <c r="D16" s="96">
        <v>4848169.46</v>
      </c>
      <c r="E16" s="86">
        <v>951.3008393</v>
      </c>
      <c r="F16" s="45">
        <v>12</v>
      </c>
      <c r="G16" s="45">
        <v>9</v>
      </c>
      <c r="H16" s="45">
        <v>0</v>
      </c>
      <c r="I16" s="86">
        <v>920.6550335</v>
      </c>
      <c r="J16" s="45">
        <v>6</v>
      </c>
      <c r="K16" s="45">
        <v>5</v>
      </c>
      <c r="L16" s="45">
        <v>0</v>
      </c>
      <c r="M16" s="98">
        <v>9108.236756444312</v>
      </c>
      <c r="N16" s="98">
        <v>4554.118378222156</v>
      </c>
      <c r="O16" s="87">
        <v>8.783258729347143</v>
      </c>
      <c r="P16" s="98">
        <v>532.2840841362403</v>
      </c>
      <c r="Q16" s="98">
        <v>6540</v>
      </c>
      <c r="R16" s="98">
        <v>258</v>
      </c>
      <c r="S16" s="99">
        <v>0.03944954128440367</v>
      </c>
    </row>
    <row r="17" spans="1:19" ht="12">
      <c r="A17" s="82" t="s">
        <v>140</v>
      </c>
      <c r="B17" s="45" t="s">
        <v>171</v>
      </c>
      <c r="C17" s="83" t="s">
        <v>60</v>
      </c>
      <c r="D17" s="96">
        <v>1464203.2</v>
      </c>
      <c r="E17" s="86">
        <v>1082.243248</v>
      </c>
      <c r="F17" s="45">
        <v>75</v>
      </c>
      <c r="G17" s="45">
        <v>47</v>
      </c>
      <c r="H17" s="45">
        <v>0</v>
      </c>
      <c r="I17" s="86">
        <v>1067.199476</v>
      </c>
      <c r="J17" s="45">
        <v>69</v>
      </c>
      <c r="K17" s="45">
        <v>47</v>
      </c>
      <c r="L17" s="45">
        <v>0</v>
      </c>
      <c r="M17" s="98">
        <v>2600.7975131581625</v>
      </c>
      <c r="N17" s="98">
        <v>2600.7975131581625</v>
      </c>
      <c r="O17" s="87">
        <v>11.534923364168723</v>
      </c>
      <c r="P17" s="98">
        <v>562.9823900523536</v>
      </c>
      <c r="Q17" s="98">
        <v>1727</v>
      </c>
      <c r="R17" s="98">
        <v>23</v>
      </c>
      <c r="S17" s="99">
        <v>0.013317892298784018</v>
      </c>
    </row>
    <row r="18" spans="1:19" ht="12">
      <c r="A18" s="47" t="s">
        <v>77</v>
      </c>
      <c r="B18" s="45" t="s">
        <v>38</v>
      </c>
      <c r="C18" s="83" t="s">
        <v>60</v>
      </c>
      <c r="D18" s="96">
        <v>134132429.85</v>
      </c>
      <c r="E18" s="86">
        <v>1007.331026</v>
      </c>
      <c r="F18" s="45">
        <v>46</v>
      </c>
      <c r="G18" s="45">
        <v>38</v>
      </c>
      <c r="H18" s="45">
        <v>0</v>
      </c>
      <c r="I18" s="86">
        <v>989.5729385</v>
      </c>
      <c r="J18" s="45">
        <v>49</v>
      </c>
      <c r="K18" s="45">
        <v>42</v>
      </c>
      <c r="L18" s="45">
        <v>0</v>
      </c>
      <c r="M18" s="98">
        <v>222141.30136576225</v>
      </c>
      <c r="N18" s="98">
        <v>8885.65205463049</v>
      </c>
      <c r="O18" s="87">
        <v>6.023193308825284</v>
      </c>
      <c r="P18" s="98">
        <v>603.8158101412531</v>
      </c>
      <c r="Q18" s="98">
        <v>153557</v>
      </c>
      <c r="R18" s="98">
        <v>4916</v>
      </c>
      <c r="S18" s="99">
        <v>0.03201417063370605</v>
      </c>
    </row>
    <row r="19" spans="1:19" ht="12">
      <c r="A19" s="82" t="s">
        <v>65</v>
      </c>
      <c r="B19" s="45" t="s">
        <v>170</v>
      </c>
      <c r="C19" s="83" t="s">
        <v>60</v>
      </c>
      <c r="D19" s="96">
        <v>3131439.24</v>
      </c>
      <c r="E19" s="86">
        <v>984.5903646</v>
      </c>
      <c r="F19" s="45">
        <v>26</v>
      </c>
      <c r="G19" s="45">
        <v>23</v>
      </c>
      <c r="H19" s="45">
        <v>0</v>
      </c>
      <c r="I19" s="86">
        <v>954.628077</v>
      </c>
      <c r="J19" s="45">
        <v>26</v>
      </c>
      <c r="K19" s="45">
        <v>23</v>
      </c>
      <c r="L19" s="45">
        <v>0</v>
      </c>
      <c r="M19" s="98">
        <v>12452.089337853125</v>
      </c>
      <c r="N19" s="98">
        <v>6226.044668926563</v>
      </c>
      <c r="O19" s="87">
        <v>4.5775450571757155</v>
      </c>
      <c r="P19" s="98">
        <v>251.47902131417683</v>
      </c>
      <c r="Q19" s="98">
        <v>8927</v>
      </c>
      <c r="R19" s="98">
        <v>157</v>
      </c>
      <c r="S19" s="99">
        <v>0.017587095328777867</v>
      </c>
    </row>
    <row r="20" spans="1:19" ht="12">
      <c r="A20" s="82" t="s">
        <v>73</v>
      </c>
      <c r="B20" s="45" t="s">
        <v>35</v>
      </c>
      <c r="C20" s="83" t="s">
        <v>60</v>
      </c>
      <c r="D20" s="96">
        <v>7891465.21</v>
      </c>
      <c r="E20" s="86">
        <v>972.58665</v>
      </c>
      <c r="F20" s="45">
        <v>21</v>
      </c>
      <c r="G20" s="45">
        <v>18</v>
      </c>
      <c r="H20" s="45">
        <v>0</v>
      </c>
      <c r="I20" s="86">
        <v>938.0508911</v>
      </c>
      <c r="J20" s="45">
        <v>19</v>
      </c>
      <c r="K20" s="45">
        <v>17</v>
      </c>
      <c r="L20" s="45">
        <v>0</v>
      </c>
      <c r="M20" s="98">
        <v>17283.259946971746</v>
      </c>
      <c r="N20" s="98">
        <v>3456.651989394349</v>
      </c>
      <c r="O20" s="87">
        <v>6.306680587715064</v>
      </c>
      <c r="P20" s="98">
        <v>456.5958756746402</v>
      </c>
      <c r="Q20" s="98">
        <v>12514</v>
      </c>
      <c r="R20" s="98">
        <v>242</v>
      </c>
      <c r="S20" s="99">
        <v>0.019338341058015022</v>
      </c>
    </row>
    <row r="21" spans="1:19" ht="12">
      <c r="A21" s="82" t="s">
        <v>146</v>
      </c>
      <c r="B21" s="45" t="s">
        <v>173</v>
      </c>
      <c r="C21" s="83" t="s">
        <v>60</v>
      </c>
      <c r="D21" s="96">
        <v>3471730.59</v>
      </c>
      <c r="E21" s="86">
        <v>1006.251286</v>
      </c>
      <c r="F21" s="45">
        <v>45</v>
      </c>
      <c r="G21" s="45">
        <v>37</v>
      </c>
      <c r="H21" s="45">
        <v>0</v>
      </c>
      <c r="I21" s="86">
        <v>983.9111418</v>
      </c>
      <c r="J21" s="45">
        <v>43</v>
      </c>
      <c r="K21" s="45">
        <v>37</v>
      </c>
      <c r="L21" s="45">
        <v>0</v>
      </c>
      <c r="M21" s="98">
        <v>13500.437036069756</v>
      </c>
      <c r="N21" s="98">
        <v>6750.218518034878</v>
      </c>
      <c r="O21" s="87">
        <v>4.222085540468831</v>
      </c>
      <c r="P21" s="98">
        <v>257.1569039375846</v>
      </c>
      <c r="Q21" s="98">
        <v>8085</v>
      </c>
      <c r="R21" s="98">
        <v>148</v>
      </c>
      <c r="S21" s="99">
        <v>0.018305504019789733</v>
      </c>
    </row>
    <row r="22" spans="1:19" ht="12">
      <c r="A22" s="47" t="s">
        <v>78</v>
      </c>
      <c r="B22" s="45" t="s">
        <v>24</v>
      </c>
      <c r="C22" s="83" t="s">
        <v>60</v>
      </c>
      <c r="D22" s="96">
        <v>11037347.540000001</v>
      </c>
      <c r="E22" s="86">
        <v>1017.233908</v>
      </c>
      <c r="F22" s="45">
        <v>51</v>
      </c>
      <c r="G22" s="45">
        <v>40</v>
      </c>
      <c r="H22" s="45">
        <v>0</v>
      </c>
      <c r="I22" s="86">
        <v>987.1572238</v>
      </c>
      <c r="J22" s="45">
        <v>46</v>
      </c>
      <c r="K22" s="45">
        <v>39</v>
      </c>
      <c r="L22" s="45">
        <v>0</v>
      </c>
      <c r="M22" s="98">
        <v>29448.026335430484</v>
      </c>
      <c r="N22" s="98">
        <v>9816.008778476828</v>
      </c>
      <c r="O22" s="87">
        <v>3.7353946491026178</v>
      </c>
      <c r="P22" s="98">
        <v>374.8077176472904</v>
      </c>
      <c r="Q22" s="98">
        <v>21668</v>
      </c>
      <c r="R22" s="98">
        <v>766</v>
      </c>
      <c r="S22" s="99">
        <v>0.035351670666420525</v>
      </c>
    </row>
    <row r="23" spans="1:19" ht="12">
      <c r="A23" s="82" t="s">
        <v>141</v>
      </c>
      <c r="B23" s="45" t="s">
        <v>172</v>
      </c>
      <c r="C23" s="83" t="s">
        <v>60</v>
      </c>
      <c r="D23" s="96">
        <v>8535391.56</v>
      </c>
      <c r="E23" s="86">
        <v>897.5571127</v>
      </c>
      <c r="F23" s="45">
        <v>2</v>
      </c>
      <c r="G23" s="45">
        <v>1</v>
      </c>
      <c r="H23" s="45">
        <v>0</v>
      </c>
      <c r="I23" s="86">
        <v>867.2320061</v>
      </c>
      <c r="J23" s="45">
        <v>1</v>
      </c>
      <c r="K23" s="45">
        <v>1</v>
      </c>
      <c r="L23" s="45">
        <v>0</v>
      </c>
      <c r="M23" s="98">
        <v>11050.770148685237</v>
      </c>
      <c r="N23" s="98">
        <v>5525.385074342618</v>
      </c>
      <c r="O23" s="87">
        <v>8.958651629522718</v>
      </c>
      <c r="P23" s="98">
        <v>772.379793006146</v>
      </c>
      <c r="Q23" s="98">
        <v>5322</v>
      </c>
      <c r="R23" s="98">
        <v>300</v>
      </c>
      <c r="S23" s="99">
        <v>0.05636978579481398</v>
      </c>
    </row>
    <row r="24" spans="1:19" ht="12">
      <c r="A24" s="82" t="s">
        <v>147</v>
      </c>
      <c r="B24" s="45" t="s">
        <v>175</v>
      </c>
      <c r="C24" s="83" t="s">
        <v>60</v>
      </c>
      <c r="D24" s="96">
        <v>3053609.4499999997</v>
      </c>
      <c r="E24" s="86">
        <v>1007.453034</v>
      </c>
      <c r="F24" s="45">
        <v>47</v>
      </c>
      <c r="G24" s="45">
        <v>39</v>
      </c>
      <c r="H24" s="45">
        <v>0</v>
      </c>
      <c r="I24" s="86">
        <v>986.7803982</v>
      </c>
      <c r="J24" s="45">
        <v>45</v>
      </c>
      <c r="K24" s="45">
        <v>38</v>
      </c>
      <c r="L24" s="45">
        <v>0</v>
      </c>
      <c r="M24" s="98">
        <v>16741.377129546927</v>
      </c>
      <c r="N24" s="98">
        <v>16741.377129546927</v>
      </c>
      <c r="O24" s="87">
        <v>1.7919672777129472</v>
      </c>
      <c r="P24" s="98">
        <v>182.3989404438343</v>
      </c>
      <c r="Q24" s="98">
        <v>10629</v>
      </c>
      <c r="R24" s="98">
        <v>274</v>
      </c>
      <c r="S24" s="99">
        <v>0.025778530435600716</v>
      </c>
    </row>
    <row r="25" spans="1:19" ht="12">
      <c r="A25" s="82" t="s">
        <v>63</v>
      </c>
      <c r="B25" s="45" t="s">
        <v>165</v>
      </c>
      <c r="C25" s="83" t="s">
        <v>60</v>
      </c>
      <c r="D25" s="96">
        <v>1745873.8800000001</v>
      </c>
      <c r="E25" s="86">
        <v>1027.619655</v>
      </c>
      <c r="F25" s="45">
        <v>57</v>
      </c>
      <c r="G25" s="45">
        <v>42</v>
      </c>
      <c r="H25" s="45">
        <v>0</v>
      </c>
      <c r="I25" s="86">
        <v>988.5583631</v>
      </c>
      <c r="J25" s="45">
        <v>47</v>
      </c>
      <c r="K25" s="45">
        <v>40</v>
      </c>
      <c r="L25" s="45">
        <v>0</v>
      </c>
      <c r="M25" s="98">
        <v>7551.06089287284</v>
      </c>
      <c r="N25" s="98">
        <v>7551.06089287284</v>
      </c>
      <c r="O25" s="87">
        <v>5.297268896050684</v>
      </c>
      <c r="P25" s="98">
        <v>231.20908502378313</v>
      </c>
      <c r="Q25" s="98">
        <v>5556</v>
      </c>
      <c r="R25" s="98">
        <v>89</v>
      </c>
      <c r="S25" s="99">
        <v>0.016018718502519798</v>
      </c>
    </row>
    <row r="26" spans="1:19" ht="12">
      <c r="A26" s="82" t="s">
        <v>66</v>
      </c>
      <c r="B26" s="45" t="s">
        <v>174</v>
      </c>
      <c r="C26" s="83" t="s">
        <v>60</v>
      </c>
      <c r="D26" s="96">
        <v>1774883.9</v>
      </c>
      <c r="E26" s="86">
        <v>1004.689869</v>
      </c>
      <c r="F26" s="45">
        <v>43</v>
      </c>
      <c r="G26" s="45">
        <v>36</v>
      </c>
      <c r="H26" s="45">
        <v>0</v>
      </c>
      <c r="I26" s="86">
        <v>970.812613</v>
      </c>
      <c r="J26" s="45">
        <v>37</v>
      </c>
      <c r="K26" s="45">
        <v>34</v>
      </c>
      <c r="L26" s="45">
        <v>0</v>
      </c>
      <c r="M26" s="98">
        <v>12513.6429289265</v>
      </c>
      <c r="N26" s="98">
        <v>12513.6429289265</v>
      </c>
      <c r="O26" s="87">
        <v>1.997819511232023</v>
      </c>
      <c r="P26" s="98">
        <v>141.83590742366346</v>
      </c>
      <c r="Q26" s="98">
        <v>8297</v>
      </c>
      <c r="R26" s="98">
        <v>230</v>
      </c>
      <c r="S26" s="99">
        <v>0.027720862962516572</v>
      </c>
    </row>
    <row r="27" spans="1:19" ht="12">
      <c r="A27" s="82" t="s">
        <v>69</v>
      </c>
      <c r="B27" s="45" t="s">
        <v>46</v>
      </c>
      <c r="C27" s="83" t="s">
        <v>60</v>
      </c>
      <c r="D27" s="96">
        <v>20751700.439999998</v>
      </c>
      <c r="E27" s="86">
        <v>999.547638</v>
      </c>
      <c r="F27" s="45">
        <v>38</v>
      </c>
      <c r="G27" s="45">
        <v>32</v>
      </c>
      <c r="H27" s="45">
        <v>0</v>
      </c>
      <c r="I27" s="86">
        <v>968.230862</v>
      </c>
      <c r="J27" s="45">
        <v>35</v>
      </c>
      <c r="K27" s="45">
        <v>32</v>
      </c>
      <c r="L27" s="45">
        <v>0</v>
      </c>
      <c r="M27" s="98">
        <v>40877.52002811927</v>
      </c>
      <c r="N27" s="98">
        <v>10219.380007029817</v>
      </c>
      <c r="O27" s="87">
        <v>5.4797844841348615</v>
      </c>
      <c r="P27" s="98">
        <v>507.65556290413645</v>
      </c>
      <c r="Q27" s="98">
        <v>27892</v>
      </c>
      <c r="R27" s="98">
        <v>975</v>
      </c>
      <c r="S27" s="99">
        <v>0.03495625985945791</v>
      </c>
    </row>
    <row r="28" spans="1:19" ht="12">
      <c r="A28" s="82" t="s">
        <v>151</v>
      </c>
      <c r="B28" s="45" t="s">
        <v>167</v>
      </c>
      <c r="C28" s="83" t="s">
        <v>60</v>
      </c>
      <c r="D28" s="96">
        <v>307634.83</v>
      </c>
      <c r="E28" s="86">
        <v>1000.769071</v>
      </c>
      <c r="F28" s="45">
        <v>39</v>
      </c>
      <c r="G28" s="45">
        <v>33</v>
      </c>
      <c r="H28" s="45">
        <v>0</v>
      </c>
      <c r="I28" s="86">
        <v>968.3370011</v>
      </c>
      <c r="J28" s="45">
        <v>36</v>
      </c>
      <c r="K28" s="45">
        <v>33</v>
      </c>
      <c r="L28" s="45">
        <v>0</v>
      </c>
      <c r="M28" s="98">
        <v>5009.760733388588</v>
      </c>
      <c r="N28" s="98">
        <v>5009.760733388588</v>
      </c>
      <c r="O28" s="87">
        <v>1.996103313548076</v>
      </c>
      <c r="P28" s="98">
        <v>61.40709035257991</v>
      </c>
      <c r="Q28" s="98">
        <v>3408</v>
      </c>
      <c r="R28" s="98">
        <v>95</v>
      </c>
      <c r="S28" s="99">
        <v>0.027875586854460094</v>
      </c>
    </row>
    <row r="29" spans="1:19" ht="12">
      <c r="A29" s="47" t="s">
        <v>75</v>
      </c>
      <c r="B29" s="45" t="s">
        <v>48</v>
      </c>
      <c r="C29" s="83" t="s">
        <v>60</v>
      </c>
      <c r="D29" s="96">
        <v>2774411.51</v>
      </c>
      <c r="E29" s="86">
        <v>1027.612702</v>
      </c>
      <c r="F29" s="45">
        <v>56</v>
      </c>
      <c r="G29" s="45">
        <v>41</v>
      </c>
      <c r="H29" s="45">
        <v>0</v>
      </c>
      <c r="I29" s="86">
        <v>988.9270847</v>
      </c>
      <c r="J29" s="45">
        <v>48</v>
      </c>
      <c r="K29" s="45">
        <v>41</v>
      </c>
      <c r="L29" s="45">
        <v>0</v>
      </c>
      <c r="M29" s="98">
        <v>10507.680604730183</v>
      </c>
      <c r="N29" s="98">
        <v>5253.840302365092</v>
      </c>
      <c r="O29" s="87">
        <v>5.519771887041415</v>
      </c>
      <c r="P29" s="98">
        <v>264.03652855141587</v>
      </c>
      <c r="Q29" s="98">
        <v>7336</v>
      </c>
      <c r="R29" s="98">
        <v>138</v>
      </c>
      <c r="S29" s="99">
        <v>0.0188113413304253</v>
      </c>
    </row>
    <row r="30" spans="1:19" ht="12">
      <c r="A30" s="82" t="s">
        <v>150</v>
      </c>
      <c r="B30" s="45" t="s">
        <v>166</v>
      </c>
      <c r="C30" s="83" t="s">
        <v>60</v>
      </c>
      <c r="D30" s="96">
        <v>5628762.52</v>
      </c>
      <c r="E30" s="86">
        <v>958.2606536</v>
      </c>
      <c r="F30" s="45">
        <v>16</v>
      </c>
      <c r="G30" s="45">
        <v>13</v>
      </c>
      <c r="H30" s="45">
        <v>0</v>
      </c>
      <c r="I30" s="86">
        <v>926.7433001</v>
      </c>
      <c r="J30" s="45">
        <v>11</v>
      </c>
      <c r="K30" s="45">
        <v>10</v>
      </c>
      <c r="L30" s="45">
        <v>0</v>
      </c>
      <c r="M30" s="98">
        <v>24363.58293278994</v>
      </c>
      <c r="N30" s="98">
        <v>12181.79146639497</v>
      </c>
      <c r="O30" s="87">
        <v>4.227621211713346</v>
      </c>
      <c r="P30" s="98">
        <v>231.03180412863168</v>
      </c>
      <c r="Q30" s="98">
        <v>14982</v>
      </c>
      <c r="R30" s="98">
        <v>219</v>
      </c>
      <c r="S30" s="99">
        <v>0.01461754104925911</v>
      </c>
    </row>
    <row r="31" spans="1:19" ht="12">
      <c r="A31" s="82" t="s">
        <v>148</v>
      </c>
      <c r="B31" s="18" t="s">
        <v>176</v>
      </c>
      <c r="C31" s="84" t="s">
        <v>60</v>
      </c>
      <c r="D31" s="97">
        <v>2043679.7699999998</v>
      </c>
      <c r="E31" s="86">
        <v>981.9917555</v>
      </c>
      <c r="F31" s="45">
        <v>25</v>
      </c>
      <c r="G31" s="45">
        <v>22</v>
      </c>
      <c r="H31" s="45">
        <v>0</v>
      </c>
      <c r="I31" s="86">
        <v>954.1825635</v>
      </c>
      <c r="J31" s="45">
        <v>25</v>
      </c>
      <c r="K31" s="45">
        <v>22</v>
      </c>
      <c r="L31" s="45">
        <v>0</v>
      </c>
      <c r="M31" s="98">
        <v>9124.60774228</v>
      </c>
      <c r="N31" s="98">
        <v>9124.60774228</v>
      </c>
      <c r="O31" s="87">
        <v>3.507000070997467</v>
      </c>
      <c r="P31" s="98">
        <v>223.9745343276902</v>
      </c>
      <c r="Q31" s="98">
        <v>6064</v>
      </c>
      <c r="R31" s="98">
        <v>171</v>
      </c>
      <c r="S31" s="99">
        <v>0.028199208443271766</v>
      </c>
    </row>
    <row r="32" spans="1:19" ht="12">
      <c r="A32" s="47" t="s">
        <v>89</v>
      </c>
      <c r="B32" s="18" t="s">
        <v>18</v>
      </c>
      <c r="C32" s="84" t="s">
        <v>60</v>
      </c>
      <c r="D32" s="97">
        <v>6844034.100000001</v>
      </c>
      <c r="E32" s="86">
        <v>968.4478935</v>
      </c>
      <c r="F32" s="45">
        <v>20</v>
      </c>
      <c r="G32" s="45">
        <v>17</v>
      </c>
      <c r="H32" s="45">
        <v>0</v>
      </c>
      <c r="I32" s="86">
        <v>938.3979906</v>
      </c>
      <c r="J32" s="45">
        <v>20</v>
      </c>
      <c r="K32" s="45">
        <v>18</v>
      </c>
      <c r="L32" s="45">
        <v>0</v>
      </c>
      <c r="M32" s="98">
        <v>11654.567794416695</v>
      </c>
      <c r="N32" s="98">
        <v>3884.8559314722315</v>
      </c>
      <c r="O32" s="87">
        <v>9.009343104967128</v>
      </c>
      <c r="P32" s="98">
        <v>587.2404897999515</v>
      </c>
      <c r="Q32" s="98">
        <v>7494</v>
      </c>
      <c r="R32" s="98">
        <v>281</v>
      </c>
      <c r="S32" s="99">
        <v>0.03749666399786496</v>
      </c>
    </row>
    <row r="33" spans="1:19" ht="12">
      <c r="A33" s="82" t="s">
        <v>149</v>
      </c>
      <c r="B33" s="18" t="s">
        <v>177</v>
      </c>
      <c r="C33" s="84" t="s">
        <v>60</v>
      </c>
      <c r="D33" s="97">
        <v>2317948.19</v>
      </c>
      <c r="E33" s="86">
        <v>952.4122494</v>
      </c>
      <c r="F33" s="45">
        <v>14</v>
      </c>
      <c r="G33" s="45">
        <v>11</v>
      </c>
      <c r="H33" s="45">
        <v>0</v>
      </c>
      <c r="I33" s="86">
        <v>919.3824473</v>
      </c>
      <c r="J33" s="45">
        <v>4</v>
      </c>
      <c r="K33" s="45">
        <v>3</v>
      </c>
      <c r="L33" s="45">
        <v>0</v>
      </c>
      <c r="M33" s="98">
        <v>8367.474215415385</v>
      </c>
      <c r="N33" s="98">
        <v>8367.474215415385</v>
      </c>
      <c r="O33" s="87">
        <v>5.377966975637232</v>
      </c>
      <c r="P33" s="98">
        <v>277.01886260129106</v>
      </c>
      <c r="Q33" s="98">
        <v>5754</v>
      </c>
      <c r="R33" s="98">
        <v>202</v>
      </c>
      <c r="S33" s="99">
        <v>0.03510601320820299</v>
      </c>
    </row>
    <row r="34" spans="1:19" ht="12">
      <c r="A34" s="82" t="s">
        <v>67</v>
      </c>
      <c r="B34" s="18" t="s">
        <v>44</v>
      </c>
      <c r="C34" s="84" t="s">
        <v>60</v>
      </c>
      <c r="D34" s="97">
        <v>10715080.17</v>
      </c>
      <c r="E34" s="86">
        <v>964.8686286</v>
      </c>
      <c r="F34" s="45">
        <v>19</v>
      </c>
      <c r="G34" s="45">
        <v>16</v>
      </c>
      <c r="H34" s="45">
        <v>0</v>
      </c>
      <c r="I34" s="86">
        <v>931.7649788</v>
      </c>
      <c r="J34" s="45">
        <v>17</v>
      </c>
      <c r="K34" s="45">
        <v>15</v>
      </c>
      <c r="L34" s="45">
        <v>0</v>
      </c>
      <c r="M34" s="98">
        <v>30138.409368713288</v>
      </c>
      <c r="N34" s="98">
        <v>7534.602342178322</v>
      </c>
      <c r="O34" s="87">
        <v>6.934672545026982</v>
      </c>
      <c r="P34" s="98">
        <v>355.52905393618204</v>
      </c>
      <c r="Q34" s="98">
        <v>20081</v>
      </c>
      <c r="R34" s="98">
        <v>346</v>
      </c>
      <c r="S34" s="99">
        <v>0.01723021761864449</v>
      </c>
    </row>
    <row r="35" spans="1:19" ht="12">
      <c r="A35" s="47" t="s">
        <v>81</v>
      </c>
      <c r="B35" s="18" t="s">
        <v>27</v>
      </c>
      <c r="C35" s="84" t="s">
        <v>60</v>
      </c>
      <c r="D35" s="97">
        <v>8641654.540000001</v>
      </c>
      <c r="E35" s="86">
        <v>952.299167</v>
      </c>
      <c r="F35" s="45">
        <v>13</v>
      </c>
      <c r="G35" s="45">
        <v>10</v>
      </c>
      <c r="H35" s="45">
        <v>0</v>
      </c>
      <c r="I35" s="86">
        <v>919.422361</v>
      </c>
      <c r="J35" s="45">
        <v>5</v>
      </c>
      <c r="K35" s="45">
        <v>4</v>
      </c>
      <c r="L35" s="45">
        <v>0</v>
      </c>
      <c r="M35" s="98">
        <v>15848.136878221956</v>
      </c>
      <c r="N35" s="98">
        <v>3962.034219555489</v>
      </c>
      <c r="O35" s="87">
        <v>7.571867969218545</v>
      </c>
      <c r="P35" s="98">
        <v>545.2788934373168</v>
      </c>
      <c r="Q35" s="98">
        <v>10840</v>
      </c>
      <c r="R35" s="98">
        <v>335</v>
      </c>
      <c r="S35" s="99">
        <v>0.030904059040590407</v>
      </c>
    </row>
    <row r="36" spans="1:19" ht="12">
      <c r="A36" s="82" t="s">
        <v>145</v>
      </c>
      <c r="B36" s="18" t="s">
        <v>169</v>
      </c>
      <c r="C36" s="84" t="s">
        <v>60</v>
      </c>
      <c r="D36" s="97">
        <v>6989210.570000001</v>
      </c>
      <c r="E36" s="86">
        <v>993.7303903</v>
      </c>
      <c r="F36" s="45">
        <v>35</v>
      </c>
      <c r="G36" s="45">
        <v>30</v>
      </c>
      <c r="H36" s="45">
        <v>0</v>
      </c>
      <c r="I36" s="86">
        <v>961.5382901</v>
      </c>
      <c r="J36" s="45">
        <v>32</v>
      </c>
      <c r="K36" s="45">
        <v>29</v>
      </c>
      <c r="L36" s="45">
        <v>0</v>
      </c>
      <c r="M36" s="98">
        <v>12686.85312794186</v>
      </c>
      <c r="N36" s="98">
        <v>6343.42656397093</v>
      </c>
      <c r="O36" s="87">
        <v>5.911631453730478</v>
      </c>
      <c r="P36" s="98">
        <v>550.9018272314337</v>
      </c>
      <c r="Q36" s="98">
        <v>9112</v>
      </c>
      <c r="R36" s="98">
        <v>217</v>
      </c>
      <c r="S36" s="99">
        <v>0.02381474978050922</v>
      </c>
    </row>
    <row r="37" spans="1:19" ht="12">
      <c r="A37" s="82" t="s">
        <v>68</v>
      </c>
      <c r="B37" s="18" t="s">
        <v>45</v>
      </c>
      <c r="C37" s="84" t="s">
        <v>60</v>
      </c>
      <c r="D37" s="100">
        <v>25934121.440000005</v>
      </c>
      <c r="E37" s="86">
        <v>972.9694388</v>
      </c>
      <c r="F37" s="45">
        <v>22</v>
      </c>
      <c r="G37" s="45">
        <v>19</v>
      </c>
      <c r="H37" s="45">
        <v>0</v>
      </c>
      <c r="I37" s="86">
        <v>942.6792544</v>
      </c>
      <c r="J37" s="45">
        <v>21</v>
      </c>
      <c r="K37" s="45">
        <v>19</v>
      </c>
      <c r="L37" s="45">
        <v>0</v>
      </c>
      <c r="M37" s="98">
        <v>35774.08296421477</v>
      </c>
      <c r="N37" s="98">
        <v>5110.583280602111</v>
      </c>
      <c r="O37" s="87">
        <v>8.889116747397804</v>
      </c>
      <c r="P37" s="98">
        <v>724.9416139036242</v>
      </c>
      <c r="Q37" s="98">
        <v>23946</v>
      </c>
      <c r="R37" s="98">
        <v>870</v>
      </c>
      <c r="S37" s="99">
        <v>0.0363317464294663</v>
      </c>
    </row>
    <row r="38" spans="1:19" ht="12">
      <c r="A38" s="82" t="s">
        <v>71</v>
      </c>
      <c r="B38" s="18" t="s">
        <v>33</v>
      </c>
      <c r="C38" s="84" t="s">
        <v>60</v>
      </c>
      <c r="D38" s="100">
        <v>10728931.739999998</v>
      </c>
      <c r="E38" s="86">
        <v>973.0740152</v>
      </c>
      <c r="F38" s="45">
        <v>23</v>
      </c>
      <c r="G38" s="45">
        <v>20</v>
      </c>
      <c r="H38" s="45">
        <v>0</v>
      </c>
      <c r="I38" s="86">
        <v>947.0115984</v>
      </c>
      <c r="J38" s="45">
        <v>23</v>
      </c>
      <c r="K38" s="45">
        <v>21</v>
      </c>
      <c r="L38" s="45">
        <v>0</v>
      </c>
      <c r="M38" s="98">
        <v>35195.76426695122</v>
      </c>
      <c r="N38" s="98">
        <v>11731.921422317073</v>
      </c>
      <c r="O38" s="87">
        <v>4.261876482132533</v>
      </c>
      <c r="P38" s="98">
        <v>304.8358790740752</v>
      </c>
      <c r="Q38" s="98">
        <v>24772</v>
      </c>
      <c r="R38" s="98">
        <v>844</v>
      </c>
      <c r="S38" s="99">
        <v>0.03407072501211045</v>
      </c>
    </row>
    <row r="39" spans="1:19" ht="12">
      <c r="A39" s="82" t="s">
        <v>72</v>
      </c>
      <c r="B39" s="18" t="s">
        <v>34</v>
      </c>
      <c r="C39" s="84" t="s">
        <v>60</v>
      </c>
      <c r="D39" s="100">
        <v>23206800.96</v>
      </c>
      <c r="E39" s="86">
        <v>994.9477931</v>
      </c>
      <c r="F39" s="45">
        <v>37</v>
      </c>
      <c r="G39" s="45">
        <v>31</v>
      </c>
      <c r="H39" s="45">
        <v>0</v>
      </c>
      <c r="I39" s="86">
        <v>961.073322</v>
      </c>
      <c r="J39" s="45">
        <v>31</v>
      </c>
      <c r="K39" s="45">
        <v>28</v>
      </c>
      <c r="L39" s="45">
        <v>0</v>
      </c>
      <c r="M39" s="98">
        <v>28261.820364176885</v>
      </c>
      <c r="N39" s="98">
        <v>3532.7275455221106</v>
      </c>
      <c r="O39" s="87">
        <v>8.279721439904325</v>
      </c>
      <c r="P39" s="98">
        <v>821.1361002568558</v>
      </c>
      <c r="Q39" s="98">
        <v>20494</v>
      </c>
      <c r="R39" s="98">
        <v>410</v>
      </c>
      <c r="S39" s="99">
        <v>0.02000585537230409</v>
      </c>
    </row>
    <row r="40" spans="1:19" ht="12">
      <c r="A40" s="82" t="s">
        <v>74</v>
      </c>
      <c r="B40" s="18" t="s">
        <v>36</v>
      </c>
      <c r="C40" s="84" t="s">
        <v>60</v>
      </c>
      <c r="D40" s="100">
        <v>59081305.95</v>
      </c>
      <c r="E40" s="86">
        <v>984.9620533</v>
      </c>
      <c r="F40" s="45">
        <v>27</v>
      </c>
      <c r="G40" s="45">
        <v>24</v>
      </c>
      <c r="H40" s="45">
        <v>0</v>
      </c>
      <c r="I40" s="86">
        <v>959.0622591</v>
      </c>
      <c r="J40" s="45">
        <v>29</v>
      </c>
      <c r="K40" s="45">
        <v>26</v>
      </c>
      <c r="L40" s="45">
        <v>0</v>
      </c>
      <c r="M40" s="98">
        <v>97112.0521651457</v>
      </c>
      <c r="N40" s="98">
        <v>8828.36837864961</v>
      </c>
      <c r="O40" s="87">
        <v>6.816867579672023</v>
      </c>
      <c r="P40" s="98">
        <v>608.3828385124453</v>
      </c>
      <c r="Q40" s="98">
        <v>69746</v>
      </c>
      <c r="R40" s="98">
        <v>2313</v>
      </c>
      <c r="S40" s="99">
        <v>0.03316319215438878</v>
      </c>
    </row>
    <row r="41" spans="1:19" ht="12">
      <c r="A41" s="47" t="s">
        <v>76</v>
      </c>
      <c r="B41" s="18" t="s">
        <v>37</v>
      </c>
      <c r="C41" s="84" t="s">
        <v>60</v>
      </c>
      <c r="D41" s="100">
        <v>64360765.839999996</v>
      </c>
      <c r="E41" s="86">
        <v>985.7093504</v>
      </c>
      <c r="F41" s="45">
        <v>29</v>
      </c>
      <c r="G41" s="45">
        <v>25</v>
      </c>
      <c r="H41" s="45">
        <v>0</v>
      </c>
      <c r="I41" s="86">
        <v>964.8076543</v>
      </c>
      <c r="J41" s="45">
        <v>33</v>
      </c>
      <c r="K41" s="45">
        <v>30</v>
      </c>
      <c r="L41" s="45">
        <v>0</v>
      </c>
      <c r="M41" s="98">
        <v>91207.9088390868</v>
      </c>
      <c r="N41" s="98">
        <v>6514.8506313633425</v>
      </c>
      <c r="O41" s="87">
        <v>7.1375389293106615</v>
      </c>
      <c r="P41" s="98">
        <v>705.648958069505</v>
      </c>
      <c r="Q41" s="98">
        <v>57386</v>
      </c>
      <c r="R41" s="98">
        <v>1491</v>
      </c>
      <c r="S41" s="99">
        <v>0.025981946816296658</v>
      </c>
    </row>
    <row r="42" spans="1:19" ht="12">
      <c r="A42" s="47" t="s">
        <v>79</v>
      </c>
      <c r="B42" s="18" t="s">
        <v>25</v>
      </c>
      <c r="C42" s="84" t="s">
        <v>60</v>
      </c>
      <c r="D42" s="100">
        <v>10168792.5</v>
      </c>
      <c r="E42" s="86">
        <v>940.6167909</v>
      </c>
      <c r="F42" s="45">
        <v>7</v>
      </c>
      <c r="G42" s="45">
        <v>5</v>
      </c>
      <c r="H42" s="45">
        <v>0</v>
      </c>
      <c r="I42" s="86">
        <v>927.0698076</v>
      </c>
      <c r="J42" s="45">
        <v>12</v>
      </c>
      <c r="K42" s="45">
        <v>11</v>
      </c>
      <c r="L42" s="45">
        <v>0</v>
      </c>
      <c r="M42" s="98">
        <v>16139.373634178724</v>
      </c>
      <c r="N42" s="98">
        <v>4034.843408544681</v>
      </c>
      <c r="O42" s="87">
        <v>9.85168344224227</v>
      </c>
      <c r="P42" s="98">
        <v>630.0611616342603</v>
      </c>
      <c r="Q42" s="98">
        <v>12252</v>
      </c>
      <c r="R42" s="98">
        <v>392</v>
      </c>
      <c r="S42" s="99">
        <v>0.031994776363042765</v>
      </c>
    </row>
    <row r="43" spans="1:19" ht="12">
      <c r="A43" s="47" t="s">
        <v>80</v>
      </c>
      <c r="B43" s="18" t="s">
        <v>26</v>
      </c>
      <c r="C43" s="84" t="s">
        <v>60</v>
      </c>
      <c r="D43" s="100">
        <v>42728660.05000001</v>
      </c>
      <c r="E43" s="86">
        <v>944.0409053</v>
      </c>
      <c r="F43" s="45">
        <v>9</v>
      </c>
      <c r="G43" s="45">
        <v>6</v>
      </c>
      <c r="H43" s="45">
        <v>0</v>
      </c>
      <c r="I43" s="86">
        <v>931.1302985</v>
      </c>
      <c r="J43" s="45">
        <v>16</v>
      </c>
      <c r="K43" s="45">
        <v>14</v>
      </c>
      <c r="L43" s="45">
        <v>0</v>
      </c>
      <c r="M43" s="98">
        <v>52963.66951550302</v>
      </c>
      <c r="N43" s="98">
        <v>6620.458689437877</v>
      </c>
      <c r="O43" s="87">
        <v>6.211805243284707</v>
      </c>
      <c r="P43" s="98">
        <v>806.7541475292396</v>
      </c>
      <c r="Q43" s="98">
        <v>35593</v>
      </c>
      <c r="R43" s="98">
        <v>863</v>
      </c>
      <c r="S43" s="99">
        <v>0.024246340572584495</v>
      </c>
    </row>
    <row r="44" spans="1:19" ht="12">
      <c r="A44" s="47" t="s">
        <v>82</v>
      </c>
      <c r="B44" s="18" t="s">
        <v>28</v>
      </c>
      <c r="C44" s="84" t="s">
        <v>60</v>
      </c>
      <c r="D44" s="100">
        <v>38482548.470000006</v>
      </c>
      <c r="E44" s="86">
        <v>940.0018025</v>
      </c>
      <c r="F44" s="45">
        <v>5</v>
      </c>
      <c r="G44" s="45">
        <v>3</v>
      </c>
      <c r="H44" s="45">
        <v>0</v>
      </c>
      <c r="I44" s="86">
        <v>922.2651057</v>
      </c>
      <c r="J44" s="45">
        <v>7</v>
      </c>
      <c r="K44" s="45">
        <v>6</v>
      </c>
      <c r="L44" s="45">
        <v>0</v>
      </c>
      <c r="M44" s="98">
        <v>44671.69844050465</v>
      </c>
      <c r="N44" s="98">
        <v>5583.962305063082</v>
      </c>
      <c r="O44" s="87">
        <v>6.290336159352565</v>
      </c>
      <c r="P44" s="98">
        <v>861.4525485582874</v>
      </c>
      <c r="Q44" s="98">
        <v>32302</v>
      </c>
      <c r="R44" s="98">
        <v>1475</v>
      </c>
      <c r="S44" s="99">
        <v>0.04566280725651663</v>
      </c>
    </row>
    <row r="45" spans="1:19" ht="12">
      <c r="A45" s="47" t="s">
        <v>83</v>
      </c>
      <c r="B45" s="18" t="s">
        <v>29</v>
      </c>
      <c r="C45" s="84" t="s">
        <v>60</v>
      </c>
      <c r="D45" s="100">
        <v>30590741.449999996</v>
      </c>
      <c r="E45" s="86">
        <v>963.3117284</v>
      </c>
      <c r="F45" s="45">
        <v>18</v>
      </c>
      <c r="G45" s="45">
        <v>15</v>
      </c>
      <c r="H45" s="45">
        <v>0</v>
      </c>
      <c r="I45" s="86">
        <v>930.853683</v>
      </c>
      <c r="J45" s="45">
        <v>15</v>
      </c>
      <c r="K45" s="45">
        <v>13</v>
      </c>
      <c r="L45" s="45">
        <v>0</v>
      </c>
      <c r="M45" s="98">
        <v>39716.66880419194</v>
      </c>
      <c r="N45" s="98">
        <v>3971.666880419194</v>
      </c>
      <c r="O45" s="87">
        <v>8.33403228331839</v>
      </c>
      <c r="P45" s="98">
        <v>770.2242501962113</v>
      </c>
      <c r="Q45" s="98">
        <v>23391</v>
      </c>
      <c r="R45" s="98">
        <v>1086</v>
      </c>
      <c r="S45" s="99">
        <v>0.04642811337693985</v>
      </c>
    </row>
    <row r="46" spans="1:19" ht="12">
      <c r="A46" s="47" t="s">
        <v>84</v>
      </c>
      <c r="B46" s="18" t="s">
        <v>30</v>
      </c>
      <c r="C46" s="84" t="s">
        <v>60</v>
      </c>
      <c r="D46" s="100">
        <v>19745740.01</v>
      </c>
      <c r="E46" s="86">
        <v>992.8285467</v>
      </c>
      <c r="F46" s="45">
        <v>34</v>
      </c>
      <c r="G46" s="45">
        <v>29</v>
      </c>
      <c r="H46" s="45">
        <v>0</v>
      </c>
      <c r="I46" s="86">
        <v>957.4960869</v>
      </c>
      <c r="J46" s="45">
        <v>28</v>
      </c>
      <c r="K46" s="45">
        <v>25</v>
      </c>
      <c r="L46" s="45">
        <v>0</v>
      </c>
      <c r="M46" s="98">
        <v>31528.347620762717</v>
      </c>
      <c r="N46" s="98">
        <v>6305.669524152543</v>
      </c>
      <c r="O46" s="87">
        <v>6.755825029654606</v>
      </c>
      <c r="P46" s="98">
        <v>626.2852797587342</v>
      </c>
      <c r="Q46" s="98">
        <v>19690</v>
      </c>
      <c r="R46" s="98">
        <v>690</v>
      </c>
      <c r="S46" s="99">
        <v>0.03504316912138141</v>
      </c>
    </row>
    <row r="47" spans="1:19" ht="12">
      <c r="A47" s="47" t="s">
        <v>85</v>
      </c>
      <c r="B47" s="18" t="s">
        <v>31</v>
      </c>
      <c r="C47" s="84" t="s">
        <v>60</v>
      </c>
      <c r="D47" s="100">
        <v>49944157.129999995</v>
      </c>
      <c r="E47" s="86">
        <v>930.8178602</v>
      </c>
      <c r="F47" s="45">
        <v>4</v>
      </c>
      <c r="G47" s="45">
        <v>2</v>
      </c>
      <c r="H47" s="45">
        <v>0</v>
      </c>
      <c r="I47" s="86">
        <v>907.0987768</v>
      </c>
      <c r="J47" s="45">
        <v>2</v>
      </c>
      <c r="K47" s="45">
        <v>2</v>
      </c>
      <c r="L47" s="45">
        <v>0</v>
      </c>
      <c r="M47" s="98">
        <v>60995.71087508298</v>
      </c>
      <c r="N47" s="98">
        <v>4691.977759621767</v>
      </c>
      <c r="O47" s="87">
        <v>8.557978790820837</v>
      </c>
      <c r="P47" s="98">
        <v>818.814247976941</v>
      </c>
      <c r="Q47" s="98">
        <v>40699</v>
      </c>
      <c r="R47" s="98">
        <v>2233</v>
      </c>
      <c r="S47" s="99">
        <v>0.054866212929064594</v>
      </c>
    </row>
    <row r="48" spans="1:19" ht="12">
      <c r="A48" s="47" t="s">
        <v>86</v>
      </c>
      <c r="B48" s="18" t="s">
        <v>32</v>
      </c>
      <c r="C48" s="84" t="s">
        <v>60</v>
      </c>
      <c r="D48" s="100">
        <v>4124204.849999999</v>
      </c>
      <c r="E48" s="86">
        <v>1086.196967</v>
      </c>
      <c r="F48" s="45">
        <v>77</v>
      </c>
      <c r="G48" s="45">
        <v>48</v>
      </c>
      <c r="H48" s="45">
        <v>0</v>
      </c>
      <c r="I48" s="86">
        <v>1075.791801</v>
      </c>
      <c r="J48" s="45">
        <v>72</v>
      </c>
      <c r="K48" s="45">
        <v>48</v>
      </c>
      <c r="L48" s="45">
        <v>0</v>
      </c>
      <c r="M48" s="98">
        <v>28138.108076516495</v>
      </c>
      <c r="N48" s="98">
        <v>9379.369358838832</v>
      </c>
      <c r="O48" s="87">
        <v>3.162970294874858</v>
      </c>
      <c r="P48" s="98">
        <v>146.57008348908784</v>
      </c>
      <c r="Q48" s="98">
        <v>22533</v>
      </c>
      <c r="R48" s="98">
        <v>265</v>
      </c>
      <c r="S48" s="99">
        <v>0.011760529001908313</v>
      </c>
    </row>
    <row r="49" spans="1:19" ht="12">
      <c r="A49" s="47" t="s">
        <v>87</v>
      </c>
      <c r="B49" s="18" t="s">
        <v>49</v>
      </c>
      <c r="C49" s="84" t="s">
        <v>60</v>
      </c>
      <c r="D49" s="100">
        <v>7104088.599999999</v>
      </c>
      <c r="E49" s="86">
        <v>1002.588744</v>
      </c>
      <c r="F49" s="45">
        <v>40</v>
      </c>
      <c r="G49" s="45">
        <v>34</v>
      </c>
      <c r="H49" s="45">
        <v>0</v>
      </c>
      <c r="I49" s="86">
        <v>965.9906565</v>
      </c>
      <c r="J49" s="45">
        <v>34</v>
      </c>
      <c r="K49" s="45">
        <v>31</v>
      </c>
      <c r="L49" s="45">
        <v>0</v>
      </c>
      <c r="M49" s="98">
        <v>24210.597128500587</v>
      </c>
      <c r="N49" s="98">
        <v>6052.649282125147</v>
      </c>
      <c r="O49" s="87">
        <v>4.336943836729849</v>
      </c>
      <c r="P49" s="98">
        <v>293.4288882795502</v>
      </c>
      <c r="Q49" s="98">
        <v>16087</v>
      </c>
      <c r="R49" s="98">
        <v>408</v>
      </c>
      <c r="S49" s="99">
        <v>0.0253620936159632</v>
      </c>
    </row>
    <row r="50" spans="1:19" ht="12">
      <c r="A50" s="47" t="s">
        <v>88</v>
      </c>
      <c r="B50" s="18" t="s">
        <v>17</v>
      </c>
      <c r="C50" s="84" t="s">
        <v>60</v>
      </c>
      <c r="D50" s="100">
        <v>9089731.04</v>
      </c>
      <c r="E50" s="86">
        <v>1062.808882</v>
      </c>
      <c r="F50" s="45">
        <v>73</v>
      </c>
      <c r="G50" s="45">
        <v>46</v>
      </c>
      <c r="H50" s="45">
        <v>0</v>
      </c>
      <c r="I50" s="86">
        <v>1047.396791</v>
      </c>
      <c r="J50" s="45">
        <v>63</v>
      </c>
      <c r="K50" s="45">
        <v>46</v>
      </c>
      <c r="L50" s="45">
        <v>0</v>
      </c>
      <c r="M50" s="98">
        <v>40744.764381554574</v>
      </c>
      <c r="N50" s="98">
        <v>13581.588127184858</v>
      </c>
      <c r="O50" s="87">
        <v>2.5279321543120465</v>
      </c>
      <c r="P50" s="98">
        <v>223.08954728217745</v>
      </c>
      <c r="Q50" s="98">
        <v>30073</v>
      </c>
      <c r="R50" s="98">
        <v>442</v>
      </c>
      <c r="S50" s="99">
        <v>0.014697569248162803</v>
      </c>
    </row>
    <row r="51" spans="1:19" ht="12">
      <c r="A51" s="47" t="s">
        <v>90</v>
      </c>
      <c r="B51" s="18" t="s">
        <v>50</v>
      </c>
      <c r="C51" s="84" t="s">
        <v>60</v>
      </c>
      <c r="D51" s="100">
        <v>11664955.06</v>
      </c>
      <c r="E51" s="86">
        <v>990.0981008</v>
      </c>
      <c r="F51" s="45">
        <v>32</v>
      </c>
      <c r="G51" s="45">
        <v>27</v>
      </c>
      <c r="H51" s="45">
        <v>0</v>
      </c>
      <c r="I51" s="86">
        <v>959.111719</v>
      </c>
      <c r="J51" s="45">
        <v>30</v>
      </c>
      <c r="K51" s="45">
        <v>27</v>
      </c>
      <c r="L51" s="45">
        <v>0</v>
      </c>
      <c r="M51" s="98">
        <v>15569.42647817117</v>
      </c>
      <c r="N51" s="98">
        <v>5189.808826057057</v>
      </c>
      <c r="O51" s="87">
        <v>9.826951571691536</v>
      </c>
      <c r="P51" s="98">
        <v>749.2218853632559</v>
      </c>
      <c r="Q51" s="98">
        <v>12122</v>
      </c>
      <c r="R51" s="98">
        <v>365</v>
      </c>
      <c r="S51" s="99">
        <v>0.030110542814717044</v>
      </c>
    </row>
    <row r="52" spans="1:19" ht="12">
      <c r="A52" s="82" t="s">
        <v>91</v>
      </c>
      <c r="B52" s="18" t="s">
        <v>51</v>
      </c>
      <c r="C52" s="84" t="s">
        <v>60</v>
      </c>
      <c r="D52" s="100">
        <v>19841779.189999998</v>
      </c>
      <c r="E52" s="86">
        <v>1003.321525</v>
      </c>
      <c r="F52" s="45">
        <v>42</v>
      </c>
      <c r="G52" s="45">
        <v>35</v>
      </c>
      <c r="H52" s="45">
        <v>0</v>
      </c>
      <c r="I52" s="86">
        <v>971.1326956</v>
      </c>
      <c r="J52" s="45">
        <v>38</v>
      </c>
      <c r="K52" s="45">
        <v>35</v>
      </c>
      <c r="L52" s="45">
        <v>0</v>
      </c>
      <c r="M52" s="98">
        <v>44653.44304783859</v>
      </c>
      <c r="N52" s="98">
        <v>11163.360761959648</v>
      </c>
      <c r="O52" s="87">
        <v>5.329936142774553</v>
      </c>
      <c r="P52" s="98">
        <v>444.35048757030665</v>
      </c>
      <c r="Q52" s="98">
        <v>31049</v>
      </c>
      <c r="R52" s="98">
        <v>759</v>
      </c>
      <c r="S52" s="99">
        <v>0.024445231730490517</v>
      </c>
    </row>
    <row r="53" spans="1:19" ht="12">
      <c r="A53" s="82" t="s">
        <v>92</v>
      </c>
      <c r="B53" s="18" t="s">
        <v>52</v>
      </c>
      <c r="C53" s="84" t="s">
        <v>60</v>
      </c>
      <c r="D53" s="100">
        <v>10874190.79</v>
      </c>
      <c r="E53" s="86">
        <v>988.3513064</v>
      </c>
      <c r="F53" s="45">
        <v>30</v>
      </c>
      <c r="G53" s="45">
        <v>26</v>
      </c>
      <c r="H53" s="45">
        <v>0</v>
      </c>
      <c r="I53" s="86">
        <v>956.582454</v>
      </c>
      <c r="J53" s="45">
        <v>27</v>
      </c>
      <c r="K53" s="45">
        <v>24</v>
      </c>
      <c r="L53" s="45">
        <v>0</v>
      </c>
      <c r="M53" s="98">
        <v>23675.861333863242</v>
      </c>
      <c r="N53" s="98">
        <v>5918.9653334658105</v>
      </c>
      <c r="O53" s="87">
        <v>6.504515203412517</v>
      </c>
      <c r="P53" s="98">
        <v>459.2944111582036</v>
      </c>
      <c r="Q53" s="98">
        <v>16483</v>
      </c>
      <c r="R53" s="98">
        <v>473</v>
      </c>
      <c r="S53" s="99">
        <v>0.028696232481951103</v>
      </c>
    </row>
    <row r="54" spans="1:19" ht="12">
      <c r="A54" s="82" t="s">
        <v>93</v>
      </c>
      <c r="B54" s="18" t="s">
        <v>53</v>
      </c>
      <c r="C54" s="84" t="s">
        <v>59</v>
      </c>
      <c r="D54" s="100">
        <v>86325377.17</v>
      </c>
      <c r="E54" s="86">
        <v>1016.684788</v>
      </c>
      <c r="F54" s="45">
        <v>50</v>
      </c>
      <c r="G54" s="45">
        <v>0</v>
      </c>
      <c r="H54" s="45">
        <v>10</v>
      </c>
      <c r="I54" s="86">
        <v>1085.522115</v>
      </c>
      <c r="J54" s="45">
        <v>73</v>
      </c>
      <c r="K54" s="45">
        <v>0</v>
      </c>
      <c r="L54" s="45">
        <v>24</v>
      </c>
      <c r="M54" s="98">
        <v>197622.37345975393</v>
      </c>
      <c r="N54" s="98">
        <v>21958.041495528214</v>
      </c>
      <c r="O54" s="87">
        <v>3.5168082835597443</v>
      </c>
      <c r="P54" s="98">
        <v>436.8198582919068</v>
      </c>
      <c r="Q54" s="98">
        <v>92359</v>
      </c>
      <c r="R54" s="98">
        <v>3499</v>
      </c>
      <c r="S54" s="99">
        <v>0.037884775712166655</v>
      </c>
    </row>
    <row r="55" spans="1:19" ht="12">
      <c r="A55" s="82" t="s">
        <v>94</v>
      </c>
      <c r="B55" s="18" t="s">
        <v>19</v>
      </c>
      <c r="C55" s="84" t="s">
        <v>59</v>
      </c>
      <c r="D55" s="100">
        <v>62063452.720000006</v>
      </c>
      <c r="E55" s="86">
        <v>1026.530542</v>
      </c>
      <c r="F55" s="45">
        <v>55</v>
      </c>
      <c r="G55" s="45">
        <v>0</v>
      </c>
      <c r="H55" s="45">
        <v>14</v>
      </c>
      <c r="I55" s="86">
        <v>1049.419536</v>
      </c>
      <c r="J55" s="45">
        <v>65</v>
      </c>
      <c r="K55" s="45">
        <v>0</v>
      </c>
      <c r="L55" s="45">
        <v>18</v>
      </c>
      <c r="M55" s="98">
        <v>161970.84390757646</v>
      </c>
      <c r="N55" s="98">
        <v>13497.570325631372</v>
      </c>
      <c r="O55" s="87">
        <v>3.945154477089871</v>
      </c>
      <c r="P55" s="98">
        <v>383.17669540213393</v>
      </c>
      <c r="Q55" s="98">
        <v>101062</v>
      </c>
      <c r="R55" s="98">
        <v>3733</v>
      </c>
      <c r="S55" s="99">
        <v>0.03693772139874532</v>
      </c>
    </row>
    <row r="56" spans="1:19" ht="12">
      <c r="A56" s="82" t="s">
        <v>95</v>
      </c>
      <c r="B56" s="18" t="s">
        <v>20</v>
      </c>
      <c r="C56" s="84" t="s">
        <v>59</v>
      </c>
      <c r="D56" s="100">
        <v>85837107.13000001</v>
      </c>
      <c r="E56" s="86">
        <v>1018.342368</v>
      </c>
      <c r="F56" s="45">
        <v>52</v>
      </c>
      <c r="G56" s="45">
        <v>0</v>
      </c>
      <c r="H56" s="45">
        <v>11</v>
      </c>
      <c r="I56" s="86">
        <v>1044.196002</v>
      </c>
      <c r="J56" s="45">
        <v>61</v>
      </c>
      <c r="K56" s="45">
        <v>0</v>
      </c>
      <c r="L56" s="45">
        <v>15</v>
      </c>
      <c r="M56" s="98">
        <v>142018.6121116731</v>
      </c>
      <c r="N56" s="98">
        <v>11834.884342639425</v>
      </c>
      <c r="O56" s="87">
        <v>5.238749970426217</v>
      </c>
      <c r="P56" s="98">
        <v>604.4074495144619</v>
      </c>
      <c r="Q56" s="98">
        <v>87167</v>
      </c>
      <c r="R56" s="98">
        <v>3453</v>
      </c>
      <c r="S56" s="99">
        <v>0.03961361524430117</v>
      </c>
    </row>
    <row r="57" spans="1:19" ht="12">
      <c r="A57" s="82" t="s">
        <v>96</v>
      </c>
      <c r="B57" s="18" t="s">
        <v>21</v>
      </c>
      <c r="C57" s="84" t="s">
        <v>59</v>
      </c>
      <c r="D57" s="100">
        <v>18797009.46</v>
      </c>
      <c r="E57" s="86">
        <v>1089.616442</v>
      </c>
      <c r="F57" s="45">
        <v>78</v>
      </c>
      <c r="G57" s="45">
        <v>0</v>
      </c>
      <c r="H57" s="45">
        <v>29</v>
      </c>
      <c r="I57" s="86">
        <v>1130.726944</v>
      </c>
      <c r="J57" s="45">
        <v>80</v>
      </c>
      <c r="K57" s="45">
        <v>0</v>
      </c>
      <c r="L57" s="45">
        <v>31</v>
      </c>
      <c r="M57" s="98">
        <v>150840.60468255213</v>
      </c>
      <c r="N57" s="98">
        <v>37710.15117063803</v>
      </c>
      <c r="O57" s="87">
        <v>1.0739813748488551</v>
      </c>
      <c r="P57" s="98">
        <v>124.61504977097368</v>
      </c>
      <c r="Q57" s="98">
        <v>97821</v>
      </c>
      <c r="R57" s="98">
        <v>2494</v>
      </c>
      <c r="S57" s="99">
        <v>0.02549554799071774</v>
      </c>
    </row>
    <row r="58" spans="1:19" ht="12">
      <c r="A58" s="82" t="s">
        <v>97</v>
      </c>
      <c r="B58" s="18" t="s">
        <v>22</v>
      </c>
      <c r="C58" s="84" t="s">
        <v>59</v>
      </c>
      <c r="D58" s="100">
        <v>56114551.28</v>
      </c>
      <c r="E58" s="86">
        <v>1042.697471</v>
      </c>
      <c r="F58" s="45">
        <v>67</v>
      </c>
      <c r="G58" s="45">
        <v>0</v>
      </c>
      <c r="H58" s="45">
        <v>21</v>
      </c>
      <c r="I58" s="86">
        <v>1067.255885</v>
      </c>
      <c r="J58" s="45">
        <v>70</v>
      </c>
      <c r="K58" s="45">
        <v>0</v>
      </c>
      <c r="L58" s="45">
        <v>22</v>
      </c>
      <c r="M58" s="98">
        <v>150410.1592984132</v>
      </c>
      <c r="N58" s="98">
        <v>25068.359883068868</v>
      </c>
      <c r="O58" s="87">
        <v>2.86549792919837</v>
      </c>
      <c r="P58" s="98">
        <v>373.076868888018</v>
      </c>
      <c r="Q58" s="98">
        <v>93049</v>
      </c>
      <c r="R58" s="98">
        <v>3556</v>
      </c>
      <c r="S58" s="99">
        <v>0.03821642360476738</v>
      </c>
    </row>
    <row r="59" spans="1:19" ht="12">
      <c r="A59" s="82" t="s">
        <v>98</v>
      </c>
      <c r="B59" s="18" t="s">
        <v>23</v>
      </c>
      <c r="C59" s="84" t="s">
        <v>59</v>
      </c>
      <c r="D59" s="100">
        <v>60358350.8</v>
      </c>
      <c r="E59" s="86">
        <v>1056.081109</v>
      </c>
      <c r="F59" s="45">
        <v>70</v>
      </c>
      <c r="G59" s="45">
        <v>0</v>
      </c>
      <c r="H59" s="45">
        <v>24</v>
      </c>
      <c r="I59" s="86">
        <v>1075.160902</v>
      </c>
      <c r="J59" s="45">
        <v>71</v>
      </c>
      <c r="K59" s="45">
        <v>0</v>
      </c>
      <c r="L59" s="45">
        <v>23</v>
      </c>
      <c r="M59" s="98">
        <v>107232.86774125122</v>
      </c>
      <c r="N59" s="98">
        <v>17872.14462354187</v>
      </c>
      <c r="O59" s="87">
        <v>4.289729536189989</v>
      </c>
      <c r="P59" s="98">
        <v>562.871739527123</v>
      </c>
      <c r="Q59" s="98">
        <v>65738</v>
      </c>
      <c r="R59" s="98">
        <v>2386</v>
      </c>
      <c r="S59" s="99">
        <v>0.036295597675621405</v>
      </c>
    </row>
    <row r="60" spans="1:19" ht="12">
      <c r="A60" s="82" t="s">
        <v>99</v>
      </c>
      <c r="B60" s="18" t="s">
        <v>11</v>
      </c>
      <c r="C60" s="84" t="s">
        <v>59</v>
      </c>
      <c r="D60" s="100">
        <v>57169938.57</v>
      </c>
      <c r="E60" s="86">
        <v>1057.684713</v>
      </c>
      <c r="F60" s="45">
        <v>71</v>
      </c>
      <c r="G60" s="45">
        <v>0</v>
      </c>
      <c r="H60" s="45">
        <v>25</v>
      </c>
      <c r="I60" s="86">
        <v>1064.256909</v>
      </c>
      <c r="J60" s="45">
        <v>67</v>
      </c>
      <c r="K60" s="45">
        <v>0</v>
      </c>
      <c r="L60" s="45">
        <v>20</v>
      </c>
      <c r="M60" s="98">
        <v>105777.05236889728</v>
      </c>
      <c r="N60" s="98">
        <v>11753.005818766364</v>
      </c>
      <c r="O60" s="87">
        <v>5.993738583194077</v>
      </c>
      <c r="P60" s="98">
        <v>540.4758148357164</v>
      </c>
      <c r="Q60" s="98">
        <v>73033</v>
      </c>
      <c r="R60" s="98">
        <v>1726</v>
      </c>
      <c r="S60" s="99">
        <v>0.023633152136705325</v>
      </c>
    </row>
    <row r="61" spans="1:19" ht="12">
      <c r="A61" s="82" t="s">
        <v>107</v>
      </c>
      <c r="B61" s="18" t="s">
        <v>13</v>
      </c>
      <c r="C61" s="84" t="s">
        <v>59</v>
      </c>
      <c r="D61" s="100">
        <v>62283768.150000006</v>
      </c>
      <c r="E61" s="86">
        <v>1041.026734</v>
      </c>
      <c r="F61" s="45">
        <v>63</v>
      </c>
      <c r="G61" s="45">
        <v>0</v>
      </c>
      <c r="H61" s="45">
        <v>17</v>
      </c>
      <c r="I61" s="86">
        <v>1034.655377</v>
      </c>
      <c r="J61" s="45">
        <v>60</v>
      </c>
      <c r="K61" s="45">
        <v>0</v>
      </c>
      <c r="L61" s="45">
        <v>14</v>
      </c>
      <c r="M61" s="98">
        <v>96569.48381946055</v>
      </c>
      <c r="N61" s="98">
        <v>12071.18547743257</v>
      </c>
      <c r="O61" s="87">
        <v>6.627352396296313</v>
      </c>
      <c r="P61" s="98">
        <v>644.963250155104</v>
      </c>
      <c r="Q61" s="98">
        <v>66668</v>
      </c>
      <c r="R61" s="98">
        <v>2153</v>
      </c>
      <c r="S61" s="99">
        <v>0.03229435411291774</v>
      </c>
    </row>
    <row r="62" spans="1:19" ht="12">
      <c r="A62" s="82" t="s">
        <v>101</v>
      </c>
      <c r="B62" s="18" t="s">
        <v>14</v>
      </c>
      <c r="C62" s="84" t="s">
        <v>59</v>
      </c>
      <c r="D62" s="100">
        <v>78302496.92999999</v>
      </c>
      <c r="E62" s="86">
        <v>1042.169006</v>
      </c>
      <c r="F62" s="45">
        <v>65</v>
      </c>
      <c r="G62" s="45">
        <v>0</v>
      </c>
      <c r="H62" s="45">
        <v>19</v>
      </c>
      <c r="I62" s="86">
        <v>1028.669427</v>
      </c>
      <c r="J62" s="45">
        <v>58</v>
      </c>
      <c r="K62" s="45">
        <v>0</v>
      </c>
      <c r="L62" s="45">
        <v>12</v>
      </c>
      <c r="M62" s="98">
        <v>133567.72323730608</v>
      </c>
      <c r="N62" s="98">
        <v>12142.520294300553</v>
      </c>
      <c r="O62" s="87">
        <v>5.742405286322746</v>
      </c>
      <c r="P62" s="98">
        <v>586.238164671581</v>
      </c>
      <c r="Q62" s="98">
        <v>93162</v>
      </c>
      <c r="R62" s="98">
        <v>2926</v>
      </c>
      <c r="S62" s="99">
        <v>0.031407655481848824</v>
      </c>
    </row>
    <row r="63" spans="1:19" ht="12">
      <c r="A63" s="82" t="s">
        <v>102</v>
      </c>
      <c r="B63" s="18" t="s">
        <v>15</v>
      </c>
      <c r="C63" s="84" t="s">
        <v>59</v>
      </c>
      <c r="D63" s="100">
        <v>122500822.52</v>
      </c>
      <c r="E63" s="86">
        <v>1042.308433</v>
      </c>
      <c r="F63" s="45">
        <v>66</v>
      </c>
      <c r="G63" s="45">
        <v>0</v>
      </c>
      <c r="H63" s="45">
        <v>20</v>
      </c>
      <c r="I63" s="86">
        <v>1066.962401</v>
      </c>
      <c r="J63" s="45">
        <v>68</v>
      </c>
      <c r="K63" s="45">
        <v>0</v>
      </c>
      <c r="L63" s="45">
        <v>21</v>
      </c>
      <c r="M63" s="98">
        <v>173445.91441325552</v>
      </c>
      <c r="N63" s="98">
        <v>11563.060960883702</v>
      </c>
      <c r="O63" s="87">
        <v>5.506039177864973</v>
      </c>
      <c r="P63" s="98">
        <v>706.2767833673338</v>
      </c>
      <c r="Q63" s="98">
        <v>103512</v>
      </c>
      <c r="R63" s="98">
        <v>2345</v>
      </c>
      <c r="S63" s="99">
        <v>0.02265437823633975</v>
      </c>
    </row>
    <row r="64" spans="1:19" ht="12">
      <c r="A64" s="82" t="s">
        <v>103</v>
      </c>
      <c r="B64" s="18" t="s">
        <v>54</v>
      </c>
      <c r="C64" s="84" t="s">
        <v>59</v>
      </c>
      <c r="D64" s="100">
        <v>28494636.089999996</v>
      </c>
      <c r="E64" s="86">
        <v>1061.015673</v>
      </c>
      <c r="F64" s="45">
        <v>72</v>
      </c>
      <c r="G64" s="45">
        <v>0</v>
      </c>
      <c r="H64" s="45">
        <v>26</v>
      </c>
      <c r="I64" s="86">
        <v>1105.734658</v>
      </c>
      <c r="J64" s="45">
        <v>76</v>
      </c>
      <c r="K64" s="45">
        <v>0</v>
      </c>
      <c r="L64" s="45">
        <v>27</v>
      </c>
      <c r="M64" s="98">
        <v>108008.47667037076</v>
      </c>
      <c r="N64" s="98">
        <v>10800.847667037076</v>
      </c>
      <c r="O64" s="87">
        <v>3.490466782070818</v>
      </c>
      <c r="P64" s="98">
        <v>263.81851654997683</v>
      </c>
      <c r="Q64" s="98">
        <v>68393</v>
      </c>
      <c r="R64" s="98">
        <v>2141</v>
      </c>
      <c r="S64" s="99">
        <v>0.03130437325457284</v>
      </c>
    </row>
    <row r="65" spans="1:19" ht="12">
      <c r="A65" s="82" t="s">
        <v>104</v>
      </c>
      <c r="B65" s="18" t="s">
        <v>16</v>
      </c>
      <c r="C65" s="84" t="s">
        <v>59</v>
      </c>
      <c r="D65" s="100">
        <v>86005189.18999998</v>
      </c>
      <c r="E65" s="86">
        <v>1044.259648</v>
      </c>
      <c r="F65" s="45">
        <v>68</v>
      </c>
      <c r="G65" s="45">
        <v>0</v>
      </c>
      <c r="H65" s="45">
        <v>22</v>
      </c>
      <c r="I65" s="86">
        <v>1048.233929</v>
      </c>
      <c r="J65" s="45">
        <v>64</v>
      </c>
      <c r="K65" s="45">
        <v>0</v>
      </c>
      <c r="L65" s="45">
        <v>17</v>
      </c>
      <c r="M65" s="98">
        <v>136568.5421460393</v>
      </c>
      <c r="N65" s="98">
        <v>8535.533884127457</v>
      </c>
      <c r="O65" s="87">
        <v>6.721899388940819</v>
      </c>
      <c r="P65" s="98">
        <v>629.7584190217868</v>
      </c>
      <c r="Q65" s="98">
        <v>92063</v>
      </c>
      <c r="R65" s="98">
        <v>3423</v>
      </c>
      <c r="S65" s="99">
        <v>0.03718106079532494</v>
      </c>
    </row>
    <row r="66" spans="1:19" ht="12">
      <c r="A66" s="82" t="s">
        <v>105</v>
      </c>
      <c r="B66" s="18" t="s">
        <v>5</v>
      </c>
      <c r="C66" s="84" t="s">
        <v>59</v>
      </c>
      <c r="D66" s="100">
        <v>137397858.69</v>
      </c>
      <c r="E66" s="86">
        <v>886.6579124</v>
      </c>
      <c r="F66" s="45">
        <v>1</v>
      </c>
      <c r="G66" s="45">
        <v>0</v>
      </c>
      <c r="H66" s="45">
        <v>1</v>
      </c>
      <c r="I66" s="86">
        <v>917.860836</v>
      </c>
      <c r="J66" s="45">
        <v>3</v>
      </c>
      <c r="K66" s="45">
        <v>0</v>
      </c>
      <c r="L66" s="45">
        <v>1</v>
      </c>
      <c r="M66" s="98">
        <v>141194.66776999214</v>
      </c>
      <c r="N66" s="98">
        <v>10085.333412142296</v>
      </c>
      <c r="O66" s="87">
        <v>6.572486161529296</v>
      </c>
      <c r="P66" s="98">
        <v>973.1094017928694</v>
      </c>
      <c r="Q66" s="98">
        <v>80905</v>
      </c>
      <c r="R66" s="98">
        <v>5233</v>
      </c>
      <c r="S66" s="99">
        <v>0.06468079846733824</v>
      </c>
    </row>
    <row r="67" spans="1:19" ht="12">
      <c r="A67" s="82" t="s">
        <v>106</v>
      </c>
      <c r="B67" s="18" t="s">
        <v>6</v>
      </c>
      <c r="C67" s="84" t="s">
        <v>59</v>
      </c>
      <c r="D67" s="100">
        <v>67668174.45</v>
      </c>
      <c r="E67" s="86">
        <v>1003.136321</v>
      </c>
      <c r="F67" s="45">
        <v>41</v>
      </c>
      <c r="G67" s="45">
        <v>0</v>
      </c>
      <c r="H67" s="45">
        <v>7</v>
      </c>
      <c r="I67" s="86">
        <v>982.1058149</v>
      </c>
      <c r="J67" s="45">
        <v>42</v>
      </c>
      <c r="K67" s="45">
        <v>0</v>
      </c>
      <c r="L67" s="45">
        <v>6</v>
      </c>
      <c r="M67" s="98">
        <v>115545.06186415222</v>
      </c>
      <c r="N67" s="98">
        <v>12838.340207128023</v>
      </c>
      <c r="O67" s="87">
        <v>4.491754053584694</v>
      </c>
      <c r="P67" s="98">
        <v>585.6431539199687</v>
      </c>
      <c r="Q67" s="98">
        <v>78277</v>
      </c>
      <c r="R67" s="98">
        <v>2709</v>
      </c>
      <c r="S67" s="99">
        <v>0.034607866934093026</v>
      </c>
    </row>
    <row r="68" spans="1:19" ht="12">
      <c r="A68" s="82" t="s">
        <v>108</v>
      </c>
      <c r="B68" s="18" t="s">
        <v>7</v>
      </c>
      <c r="C68" s="84" t="s">
        <v>59</v>
      </c>
      <c r="D68" s="100">
        <v>159240363.24999997</v>
      </c>
      <c r="E68" s="86">
        <v>994.6710391</v>
      </c>
      <c r="F68" s="45">
        <v>36</v>
      </c>
      <c r="G68" s="45">
        <v>0</v>
      </c>
      <c r="H68" s="45">
        <v>6</v>
      </c>
      <c r="I68" s="86">
        <v>986.3415394</v>
      </c>
      <c r="J68" s="45">
        <v>44</v>
      </c>
      <c r="K68" s="45">
        <v>0</v>
      </c>
      <c r="L68" s="45">
        <v>7</v>
      </c>
      <c r="M68" s="98">
        <v>292746.22219813545</v>
      </c>
      <c r="N68" s="98">
        <v>22518.940169087342</v>
      </c>
      <c r="O68" s="87">
        <v>3.1187422100431634</v>
      </c>
      <c r="P68" s="98">
        <v>543.9536061449957</v>
      </c>
      <c r="Q68" s="98">
        <v>206940</v>
      </c>
      <c r="R68" s="98">
        <v>9315</v>
      </c>
      <c r="S68" s="99">
        <v>0.045013047260075385</v>
      </c>
    </row>
    <row r="69" spans="1:19" ht="12">
      <c r="A69" s="82" t="s">
        <v>109</v>
      </c>
      <c r="B69" s="18" t="s">
        <v>8</v>
      </c>
      <c r="C69" s="84" t="s">
        <v>59</v>
      </c>
      <c r="D69" s="100">
        <v>35041656.68000001</v>
      </c>
      <c r="E69" s="86">
        <v>1020.955982</v>
      </c>
      <c r="F69" s="45">
        <v>54</v>
      </c>
      <c r="G69" s="45">
        <v>0</v>
      </c>
      <c r="H69" s="45">
        <v>13</v>
      </c>
      <c r="I69" s="86">
        <v>992.8915294</v>
      </c>
      <c r="J69" s="45">
        <v>50</v>
      </c>
      <c r="K69" s="45">
        <v>0</v>
      </c>
      <c r="L69" s="45">
        <v>8</v>
      </c>
      <c r="M69" s="98">
        <v>95404.03572539703</v>
      </c>
      <c r="N69" s="98">
        <v>15900.672620899504</v>
      </c>
      <c r="O69" s="87">
        <v>4.245103437402984</v>
      </c>
      <c r="P69" s="98">
        <v>367.2974252458352</v>
      </c>
      <c r="Q69" s="98">
        <v>68879</v>
      </c>
      <c r="R69" s="98">
        <v>2595</v>
      </c>
      <c r="S69" s="99">
        <v>0.03767476299017117</v>
      </c>
    </row>
    <row r="70" spans="1:19" ht="12">
      <c r="A70" s="82" t="s">
        <v>110</v>
      </c>
      <c r="B70" s="18" t="s">
        <v>9</v>
      </c>
      <c r="C70" s="84" t="s">
        <v>59</v>
      </c>
      <c r="D70" s="100">
        <v>30291015.589999996</v>
      </c>
      <c r="E70" s="86">
        <v>1041.249719</v>
      </c>
      <c r="F70" s="45">
        <v>64</v>
      </c>
      <c r="G70" s="45">
        <v>0</v>
      </c>
      <c r="H70" s="45">
        <v>18</v>
      </c>
      <c r="I70" s="86">
        <v>1014.133403</v>
      </c>
      <c r="J70" s="45">
        <v>55</v>
      </c>
      <c r="K70" s="45">
        <v>0</v>
      </c>
      <c r="L70" s="45">
        <v>10</v>
      </c>
      <c r="M70" s="98">
        <v>126931.66017812066</v>
      </c>
      <c r="N70" s="98">
        <v>14103.517797568962</v>
      </c>
      <c r="O70" s="87">
        <v>3.5609713082277303</v>
      </c>
      <c r="P70" s="98">
        <v>238.6403482590019</v>
      </c>
      <c r="Q70" s="98">
        <v>90341</v>
      </c>
      <c r="R70" s="98">
        <v>3035</v>
      </c>
      <c r="S70" s="99">
        <v>0.033594934747235475</v>
      </c>
    </row>
    <row r="71" spans="1:19" ht="12">
      <c r="A71" s="82" t="s">
        <v>112</v>
      </c>
      <c r="B71" s="18" t="s">
        <v>0</v>
      </c>
      <c r="C71" s="84" t="s">
        <v>59</v>
      </c>
      <c r="D71" s="100">
        <v>139030851.80999997</v>
      </c>
      <c r="E71" s="86">
        <v>940.8164076</v>
      </c>
      <c r="F71" s="45">
        <v>8</v>
      </c>
      <c r="G71" s="45">
        <v>0</v>
      </c>
      <c r="H71" s="45">
        <v>3</v>
      </c>
      <c r="I71" s="86">
        <v>948.5714471</v>
      </c>
      <c r="J71" s="45">
        <v>24</v>
      </c>
      <c r="K71" s="45">
        <v>0</v>
      </c>
      <c r="L71" s="45">
        <v>3</v>
      </c>
      <c r="M71" s="98">
        <v>194945.5409674525</v>
      </c>
      <c r="N71" s="98">
        <v>13924.68149767518</v>
      </c>
      <c r="O71" s="87">
        <v>4.272988219510366</v>
      </c>
      <c r="P71" s="98">
        <v>713.1779014797374</v>
      </c>
      <c r="Q71" s="98">
        <v>130779</v>
      </c>
      <c r="R71" s="98">
        <v>7951</v>
      </c>
      <c r="S71" s="99">
        <v>0.06079722279570879</v>
      </c>
    </row>
    <row r="72" spans="1:19" ht="12">
      <c r="A72" s="82" t="s">
        <v>113</v>
      </c>
      <c r="B72" s="18" t="s">
        <v>1</v>
      </c>
      <c r="C72" s="84" t="s">
        <v>59</v>
      </c>
      <c r="D72" s="100">
        <v>172895893.57000002</v>
      </c>
      <c r="E72" s="86">
        <v>912.4696637</v>
      </c>
      <c r="F72" s="45">
        <v>3</v>
      </c>
      <c r="G72" s="45">
        <v>0</v>
      </c>
      <c r="H72" s="45">
        <v>2</v>
      </c>
      <c r="I72" s="86">
        <v>928.4203582</v>
      </c>
      <c r="J72" s="45">
        <v>13</v>
      </c>
      <c r="K72" s="45">
        <v>0</v>
      </c>
      <c r="L72" s="45">
        <v>2</v>
      </c>
      <c r="M72" s="98">
        <v>169844.00255210485</v>
      </c>
      <c r="N72" s="98">
        <v>11322.933503473656</v>
      </c>
      <c r="O72" s="87">
        <v>5.611031214997645</v>
      </c>
      <c r="P72" s="98">
        <v>1017.9687888417426</v>
      </c>
      <c r="Q72" s="98">
        <v>112176</v>
      </c>
      <c r="R72" s="98">
        <v>7123</v>
      </c>
      <c r="S72" s="99">
        <v>0.06349843103694194</v>
      </c>
    </row>
    <row r="73" spans="1:19" ht="12">
      <c r="A73" s="82" t="s">
        <v>225</v>
      </c>
      <c r="B73" s="18" t="s">
        <v>2</v>
      </c>
      <c r="C73" s="84" t="s">
        <v>59</v>
      </c>
      <c r="D73" s="100">
        <v>86742697.91999999</v>
      </c>
      <c r="E73" s="86">
        <v>985.1878685</v>
      </c>
      <c r="F73" s="45">
        <v>28</v>
      </c>
      <c r="G73" s="45">
        <v>0</v>
      </c>
      <c r="H73" s="45">
        <v>4</v>
      </c>
      <c r="I73" s="86">
        <v>973.9039808</v>
      </c>
      <c r="J73" s="45">
        <v>40</v>
      </c>
      <c r="K73" s="45">
        <v>0</v>
      </c>
      <c r="L73" s="45">
        <v>4</v>
      </c>
      <c r="M73" s="98">
        <v>141898.2495298461</v>
      </c>
      <c r="N73" s="98">
        <v>20271.178504263728</v>
      </c>
      <c r="O73" s="87">
        <v>3.68573961788017</v>
      </c>
      <c r="P73" s="98">
        <v>611.3020999723819</v>
      </c>
      <c r="Q73" s="98">
        <v>100495</v>
      </c>
      <c r="R73" s="98">
        <v>5988</v>
      </c>
      <c r="S73" s="99">
        <v>0.05958505398278521</v>
      </c>
    </row>
    <row r="74" spans="1:19" ht="12">
      <c r="A74" s="82" t="s">
        <v>114</v>
      </c>
      <c r="B74" s="18" t="s">
        <v>55</v>
      </c>
      <c r="C74" s="84" t="s">
        <v>59</v>
      </c>
      <c r="D74" s="100">
        <v>47950388.97</v>
      </c>
      <c r="E74" s="86">
        <v>1020.66275</v>
      </c>
      <c r="F74" s="45">
        <v>53</v>
      </c>
      <c r="G74" s="45">
        <v>0</v>
      </c>
      <c r="H74" s="45">
        <v>12</v>
      </c>
      <c r="I74" s="86">
        <v>1034.269139</v>
      </c>
      <c r="J74" s="45">
        <v>59</v>
      </c>
      <c r="K74" s="45">
        <v>0</v>
      </c>
      <c r="L74" s="45">
        <v>13</v>
      </c>
      <c r="M74" s="98">
        <v>79386.44501163319</v>
      </c>
      <c r="N74" s="98">
        <v>8820.716112403687</v>
      </c>
      <c r="O74" s="87">
        <v>6.739185763030474</v>
      </c>
      <c r="P74" s="98">
        <v>604.0122965951355</v>
      </c>
      <c r="Q74" s="98">
        <v>57966</v>
      </c>
      <c r="R74" s="98">
        <v>1876</v>
      </c>
      <c r="S74" s="99">
        <v>0.03236379946865404</v>
      </c>
    </row>
    <row r="75" spans="1:19" ht="12">
      <c r="A75" s="82" t="s">
        <v>115</v>
      </c>
      <c r="B75" s="18" t="s">
        <v>3</v>
      </c>
      <c r="C75" s="84" t="s">
        <v>59</v>
      </c>
      <c r="D75" s="100">
        <v>124903632.06000002</v>
      </c>
      <c r="E75" s="86">
        <v>1005.516265</v>
      </c>
      <c r="F75" s="45">
        <v>44</v>
      </c>
      <c r="G75" s="45">
        <v>0</v>
      </c>
      <c r="H75" s="45">
        <v>8</v>
      </c>
      <c r="I75" s="86">
        <v>1004.37918</v>
      </c>
      <c r="J75" s="45">
        <v>54</v>
      </c>
      <c r="K75" s="45">
        <v>0</v>
      </c>
      <c r="L75" s="45">
        <v>9</v>
      </c>
      <c r="M75" s="98">
        <v>228217.6230988992</v>
      </c>
      <c r="N75" s="98">
        <v>17555.2017768384</v>
      </c>
      <c r="O75" s="87">
        <v>3.956749648596071</v>
      </c>
      <c r="P75" s="98">
        <v>547.3005562145936</v>
      </c>
      <c r="Q75" s="98">
        <v>176982</v>
      </c>
      <c r="R75" s="98">
        <v>8289</v>
      </c>
      <c r="S75" s="99">
        <v>0.04683527138353053</v>
      </c>
    </row>
    <row r="76" spans="1:19" ht="12">
      <c r="A76" s="82" t="s">
        <v>116</v>
      </c>
      <c r="B76" s="18" t="s">
        <v>4</v>
      </c>
      <c r="C76" s="84" t="s">
        <v>59</v>
      </c>
      <c r="D76" s="100">
        <v>90344068.26</v>
      </c>
      <c r="E76" s="86">
        <v>1037.538438</v>
      </c>
      <c r="F76" s="45">
        <v>60</v>
      </c>
      <c r="G76" s="45">
        <v>0</v>
      </c>
      <c r="H76" s="45">
        <v>15</v>
      </c>
      <c r="I76" s="86">
        <v>1016.208911</v>
      </c>
      <c r="J76" s="45">
        <v>56</v>
      </c>
      <c r="K76" s="45">
        <v>0</v>
      </c>
      <c r="L76" s="45">
        <v>11</v>
      </c>
      <c r="M76" s="98">
        <v>139818.39704911932</v>
      </c>
      <c r="N76" s="98">
        <v>8224.611591124665</v>
      </c>
      <c r="O76" s="87">
        <v>5.900511073018317</v>
      </c>
      <c r="P76" s="98">
        <v>646.1529395753365</v>
      </c>
      <c r="Q76" s="98">
        <v>86160</v>
      </c>
      <c r="R76" s="98">
        <v>1957</v>
      </c>
      <c r="S76" s="99">
        <v>0.02271355617455896</v>
      </c>
    </row>
    <row r="77" spans="1:19" ht="12">
      <c r="A77" s="82" t="s">
        <v>117</v>
      </c>
      <c r="B77" s="18" t="s">
        <v>56</v>
      </c>
      <c r="C77" s="84" t="s">
        <v>59</v>
      </c>
      <c r="D77" s="100">
        <v>30411152.369999997</v>
      </c>
      <c r="E77" s="86">
        <v>1045.741429</v>
      </c>
      <c r="F77" s="45">
        <v>69</v>
      </c>
      <c r="G77" s="45">
        <v>0</v>
      </c>
      <c r="H77" s="45">
        <v>23</v>
      </c>
      <c r="I77" s="86">
        <v>1107.861254</v>
      </c>
      <c r="J77" s="45">
        <v>77</v>
      </c>
      <c r="K77" s="45">
        <v>0</v>
      </c>
      <c r="L77" s="45">
        <v>28</v>
      </c>
      <c r="M77" s="98">
        <v>94890.79467462335</v>
      </c>
      <c r="N77" s="98">
        <v>13555.82781066048</v>
      </c>
      <c r="O77" s="87">
        <v>3.0350678481252076</v>
      </c>
      <c r="P77" s="98">
        <v>320.4858013285545</v>
      </c>
      <c r="Q77" s="98">
        <v>61718</v>
      </c>
      <c r="R77" s="98">
        <v>2096</v>
      </c>
      <c r="S77" s="99">
        <v>0.03396091901876276</v>
      </c>
    </row>
    <row r="78" spans="1:19" ht="12">
      <c r="A78" s="82" t="s">
        <v>118</v>
      </c>
      <c r="B78" s="18" t="s">
        <v>39</v>
      </c>
      <c r="C78" s="84" t="s">
        <v>59</v>
      </c>
      <c r="D78" s="100">
        <v>66119496.54</v>
      </c>
      <c r="E78" s="86">
        <v>1009.717021</v>
      </c>
      <c r="F78" s="45">
        <v>48</v>
      </c>
      <c r="G78" s="45">
        <v>0</v>
      </c>
      <c r="H78" s="45">
        <v>9</v>
      </c>
      <c r="I78" s="86">
        <v>1044.594148</v>
      </c>
      <c r="J78" s="45">
        <v>62</v>
      </c>
      <c r="K78" s="45">
        <v>0</v>
      </c>
      <c r="L78" s="45">
        <v>16</v>
      </c>
      <c r="M78" s="98">
        <v>87590.6811851397</v>
      </c>
      <c r="N78" s="98">
        <v>9732.297909459967</v>
      </c>
      <c r="O78" s="87">
        <v>5.343034140935521</v>
      </c>
      <c r="P78" s="98">
        <v>754.8690756296753</v>
      </c>
      <c r="Q78" s="98">
        <v>59423</v>
      </c>
      <c r="R78" s="98">
        <v>2833</v>
      </c>
      <c r="S78" s="99">
        <v>0.04767514262154385</v>
      </c>
    </row>
    <row r="79" spans="1:19" ht="12">
      <c r="A79" s="82" t="s">
        <v>119</v>
      </c>
      <c r="B79" s="18" t="s">
        <v>40</v>
      </c>
      <c r="C79" s="84" t="s">
        <v>59</v>
      </c>
      <c r="D79" s="100">
        <v>20327117.51</v>
      </c>
      <c r="E79" s="86">
        <v>1084.476004</v>
      </c>
      <c r="F79" s="45">
        <v>76</v>
      </c>
      <c r="G79" s="45">
        <v>0</v>
      </c>
      <c r="H79" s="45">
        <v>28</v>
      </c>
      <c r="I79" s="86">
        <v>1129.989129</v>
      </c>
      <c r="J79" s="45">
        <v>79</v>
      </c>
      <c r="K79" s="45">
        <v>0</v>
      </c>
      <c r="L79" s="45">
        <v>30</v>
      </c>
      <c r="M79" s="98">
        <v>106991.77307763325</v>
      </c>
      <c r="N79" s="98">
        <v>21398.35461552665</v>
      </c>
      <c r="O79" s="87">
        <v>1.8599560907884531</v>
      </c>
      <c r="P79" s="98">
        <v>189.9876684467192</v>
      </c>
      <c r="Q79" s="98">
        <v>67138</v>
      </c>
      <c r="R79" s="98">
        <v>1417</v>
      </c>
      <c r="S79" s="99">
        <v>0.02110578212040871</v>
      </c>
    </row>
    <row r="80" spans="1:19" ht="12">
      <c r="A80" s="82" t="s">
        <v>120</v>
      </c>
      <c r="B80" s="18" t="s">
        <v>41</v>
      </c>
      <c r="C80" s="84" t="s">
        <v>59</v>
      </c>
      <c r="D80" s="100">
        <v>70499276.13</v>
      </c>
      <c r="E80" s="86">
        <v>1074.592644</v>
      </c>
      <c r="F80" s="45">
        <v>74</v>
      </c>
      <c r="G80" s="45">
        <v>0</v>
      </c>
      <c r="H80" s="45">
        <v>27</v>
      </c>
      <c r="I80" s="86">
        <v>1102.847404</v>
      </c>
      <c r="J80" s="45">
        <v>75</v>
      </c>
      <c r="K80" s="45">
        <v>0</v>
      </c>
      <c r="L80" s="45">
        <v>26</v>
      </c>
      <c r="M80" s="98">
        <v>127530.07016865336</v>
      </c>
      <c r="N80" s="98">
        <v>14170.00779651704</v>
      </c>
      <c r="O80" s="87">
        <v>5.112519730740808</v>
      </c>
      <c r="P80" s="98">
        <v>552.8051230330819</v>
      </c>
      <c r="Q80" s="98">
        <v>87610</v>
      </c>
      <c r="R80" s="98">
        <v>2937</v>
      </c>
      <c r="S80" s="99">
        <v>0.033523570368679374</v>
      </c>
    </row>
    <row r="81" spans="1:19" ht="12">
      <c r="A81" s="82" t="s">
        <v>121</v>
      </c>
      <c r="B81" s="18" t="s">
        <v>42</v>
      </c>
      <c r="C81" s="84" t="s">
        <v>59</v>
      </c>
      <c r="D81" s="100">
        <v>13886353.15</v>
      </c>
      <c r="E81" s="86">
        <v>1090.406575</v>
      </c>
      <c r="F81" s="45">
        <v>79</v>
      </c>
      <c r="G81" s="45">
        <v>0</v>
      </c>
      <c r="H81" s="45">
        <v>30</v>
      </c>
      <c r="I81" s="86">
        <v>1127.126354</v>
      </c>
      <c r="J81" s="45">
        <v>78</v>
      </c>
      <c r="K81" s="45">
        <v>0</v>
      </c>
      <c r="L81" s="45">
        <v>29</v>
      </c>
      <c r="M81" s="98">
        <v>87047.81264420273</v>
      </c>
      <c r="N81" s="98">
        <v>17409.562528840546</v>
      </c>
      <c r="O81" s="87">
        <v>2.3435396456637574</v>
      </c>
      <c r="P81" s="98">
        <v>159.52558402310197</v>
      </c>
      <c r="Q81" s="98">
        <v>57166</v>
      </c>
      <c r="R81" s="98">
        <v>1262</v>
      </c>
      <c r="S81" s="99">
        <v>0.02207605919602561</v>
      </c>
    </row>
    <row r="82" spans="1:19" ht="12">
      <c r="A82" s="82" t="s">
        <v>122</v>
      </c>
      <c r="B82" s="18" t="s">
        <v>43</v>
      </c>
      <c r="C82" s="84" t="s">
        <v>59</v>
      </c>
      <c r="D82" s="100">
        <v>85197625.77</v>
      </c>
      <c r="E82" s="86">
        <v>1040.715483</v>
      </c>
      <c r="F82" s="45">
        <v>62</v>
      </c>
      <c r="G82" s="45">
        <v>0</v>
      </c>
      <c r="H82" s="45">
        <v>16</v>
      </c>
      <c r="I82" s="86">
        <v>1059.755144</v>
      </c>
      <c r="J82" s="45">
        <v>66</v>
      </c>
      <c r="K82" s="45">
        <v>0</v>
      </c>
      <c r="L82" s="45">
        <v>19</v>
      </c>
      <c r="M82" s="98">
        <v>111429.09329546527</v>
      </c>
      <c r="N82" s="98">
        <v>10129.917572315024</v>
      </c>
      <c r="O82" s="87">
        <v>6.694840440116543</v>
      </c>
      <c r="P82" s="98">
        <v>764.5904965240097</v>
      </c>
      <c r="Q82" s="98">
        <v>70834</v>
      </c>
      <c r="R82" s="98">
        <v>2041</v>
      </c>
      <c r="S82" s="99">
        <v>0.02881384645791569</v>
      </c>
    </row>
    <row r="83" spans="1:19" ht="12">
      <c r="A83" s="82" t="s">
        <v>135</v>
      </c>
      <c r="B83" s="74" t="s">
        <v>178</v>
      </c>
      <c r="C83" s="84" t="s">
        <v>60</v>
      </c>
      <c r="D83" s="101">
        <v>0</v>
      </c>
      <c r="E83" s="86">
        <v>975.0490374</v>
      </c>
      <c r="F83" s="45">
        <v>24</v>
      </c>
      <c r="G83" s="45">
        <v>21</v>
      </c>
      <c r="H83" s="45">
        <v>0</v>
      </c>
      <c r="I83" s="86">
        <v>946.0568513</v>
      </c>
      <c r="J83" s="45">
        <v>22</v>
      </c>
      <c r="K83" s="45">
        <v>20</v>
      </c>
      <c r="L83" s="45">
        <v>0</v>
      </c>
      <c r="M83" s="98">
        <v>4804.187867851149</v>
      </c>
      <c r="N83" s="98">
        <v>0</v>
      </c>
      <c r="O83" s="87">
        <v>0</v>
      </c>
      <c r="P83" s="98">
        <v>0</v>
      </c>
      <c r="Q83" s="98">
        <v>3314</v>
      </c>
      <c r="R83" s="98">
        <v>123</v>
      </c>
      <c r="S83" s="99">
        <v>0.03711526855763428</v>
      </c>
    </row>
    <row r="84" spans="1:19" ht="12">
      <c r="A84" s="82" t="s">
        <v>139</v>
      </c>
      <c r="B84" s="74" t="s">
        <v>179</v>
      </c>
      <c r="C84" s="84" t="s">
        <v>60</v>
      </c>
      <c r="D84" s="101">
        <v>0</v>
      </c>
      <c r="E84" s="86">
        <v>1039.942689</v>
      </c>
      <c r="F84" s="45">
        <v>61</v>
      </c>
      <c r="G84" s="45">
        <v>45</v>
      </c>
      <c r="H84" s="45">
        <v>0</v>
      </c>
      <c r="I84" s="86">
        <v>996.946464</v>
      </c>
      <c r="J84" s="45">
        <v>52</v>
      </c>
      <c r="K84" s="45">
        <v>44</v>
      </c>
      <c r="L84" s="45">
        <v>0</v>
      </c>
      <c r="M84" s="98">
        <v>19098.29271813247</v>
      </c>
      <c r="N84" s="98">
        <v>0</v>
      </c>
      <c r="O84" s="87">
        <v>0</v>
      </c>
      <c r="P84" s="98">
        <v>0</v>
      </c>
      <c r="Q84" s="98">
        <v>14035</v>
      </c>
      <c r="R84" s="98">
        <v>249</v>
      </c>
      <c r="S84" s="99">
        <v>0.017741360883505523</v>
      </c>
    </row>
    <row r="85" spans="1:19" ht="12">
      <c r="A85" s="82" t="s">
        <v>133</v>
      </c>
      <c r="B85" s="74" t="s">
        <v>180</v>
      </c>
      <c r="C85" s="84" t="s">
        <v>60</v>
      </c>
      <c r="D85" s="89">
        <v>0</v>
      </c>
      <c r="E85" s="86">
        <v>940.1013668</v>
      </c>
      <c r="F85" s="45">
        <v>6</v>
      </c>
      <c r="G85" s="45">
        <v>4</v>
      </c>
      <c r="H85" s="45">
        <v>0</v>
      </c>
      <c r="I85" s="86">
        <v>922.8301517</v>
      </c>
      <c r="J85" s="45">
        <v>8</v>
      </c>
      <c r="K85" s="45">
        <v>7</v>
      </c>
      <c r="L85" s="45">
        <v>0</v>
      </c>
      <c r="M85" s="98">
        <v>4406.955350206541</v>
      </c>
      <c r="N85" s="98">
        <v>0</v>
      </c>
      <c r="O85" s="87">
        <v>0</v>
      </c>
      <c r="P85" s="98">
        <v>0</v>
      </c>
      <c r="Q85" s="98">
        <v>3081</v>
      </c>
      <c r="R85" s="98">
        <v>120</v>
      </c>
      <c r="S85" s="99">
        <v>0.03894839337877313</v>
      </c>
    </row>
    <row r="86" spans="1:19" ht="12">
      <c r="A86" s="82" t="s">
        <v>137</v>
      </c>
      <c r="B86" s="74" t="s">
        <v>181</v>
      </c>
      <c r="C86" s="84" t="s">
        <v>60</v>
      </c>
      <c r="D86" s="101">
        <v>0</v>
      </c>
      <c r="E86" s="86">
        <v>1029.417236</v>
      </c>
      <c r="F86" s="45">
        <v>59</v>
      </c>
      <c r="G86" s="45">
        <v>44</v>
      </c>
      <c r="H86" s="45">
        <v>0</v>
      </c>
      <c r="I86" s="86">
        <v>996.2871485</v>
      </c>
      <c r="J86" s="45">
        <v>51</v>
      </c>
      <c r="K86" s="45">
        <v>43</v>
      </c>
      <c r="L86" s="45">
        <v>0</v>
      </c>
      <c r="M86" s="98">
        <v>13559.0177913935</v>
      </c>
      <c r="N86" s="98">
        <v>0</v>
      </c>
      <c r="O86" s="87">
        <v>0</v>
      </c>
      <c r="P86" s="98">
        <v>0</v>
      </c>
      <c r="Q86" s="98">
        <v>9844</v>
      </c>
      <c r="R86" s="98">
        <v>178</v>
      </c>
      <c r="S86" s="99">
        <v>0.018082080455099552</v>
      </c>
    </row>
    <row r="87" spans="1:19" ht="12">
      <c r="A87" s="82" t="s">
        <v>131</v>
      </c>
      <c r="B87" s="74" t="s">
        <v>182</v>
      </c>
      <c r="C87" s="84" t="s">
        <v>60</v>
      </c>
      <c r="D87" s="89">
        <v>0</v>
      </c>
      <c r="E87" s="86">
        <v>948.1040223</v>
      </c>
      <c r="F87" s="45">
        <v>11</v>
      </c>
      <c r="G87" s="45">
        <v>8</v>
      </c>
      <c r="H87" s="45">
        <v>0</v>
      </c>
      <c r="I87" s="86">
        <v>924.8063462</v>
      </c>
      <c r="J87" s="45">
        <v>10</v>
      </c>
      <c r="K87" s="45">
        <v>9</v>
      </c>
      <c r="L87" s="45">
        <v>0</v>
      </c>
      <c r="M87" s="98">
        <v>6123.189845331213</v>
      </c>
      <c r="N87" s="98">
        <v>0</v>
      </c>
      <c r="O87" s="87">
        <v>0</v>
      </c>
      <c r="P87" s="98">
        <v>0</v>
      </c>
      <c r="Q87" s="98">
        <v>3919</v>
      </c>
      <c r="R87" s="98">
        <v>209</v>
      </c>
      <c r="S87" s="99">
        <v>0.05332993110487369</v>
      </c>
    </row>
    <row r="88" spans="1:19" ht="12">
      <c r="A88" s="82" t="s">
        <v>138</v>
      </c>
      <c r="B88" s="74" t="s">
        <v>183</v>
      </c>
      <c r="C88" s="84" t="s">
        <v>60</v>
      </c>
      <c r="D88" s="89">
        <v>0</v>
      </c>
      <c r="E88" s="86">
        <v>1028.978572</v>
      </c>
      <c r="F88" s="45">
        <v>58</v>
      </c>
      <c r="G88" s="45">
        <v>43</v>
      </c>
      <c r="H88" s="45">
        <v>0</v>
      </c>
      <c r="I88" s="86">
        <v>998.4238392</v>
      </c>
      <c r="J88" s="45">
        <v>53</v>
      </c>
      <c r="K88" s="45">
        <v>45</v>
      </c>
      <c r="L88" s="45">
        <v>0</v>
      </c>
      <c r="M88" s="98">
        <v>13431.767073757957</v>
      </c>
      <c r="N88" s="98">
        <v>0</v>
      </c>
      <c r="O88" s="87">
        <v>0</v>
      </c>
      <c r="P88" s="98">
        <v>0</v>
      </c>
      <c r="Q88" s="98">
        <v>10047</v>
      </c>
      <c r="R88" s="98">
        <v>143</v>
      </c>
      <c r="S88" s="99">
        <v>0.0142331044092764</v>
      </c>
    </row>
    <row r="89" spans="1:19" ht="12">
      <c r="A89" s="82" t="s">
        <v>132</v>
      </c>
      <c r="B89" s="74" t="s">
        <v>184</v>
      </c>
      <c r="C89" s="84" t="s">
        <v>60</v>
      </c>
      <c r="D89" s="90">
        <v>0</v>
      </c>
      <c r="E89" s="86">
        <v>958.6908796</v>
      </c>
      <c r="F89" s="45">
        <v>17</v>
      </c>
      <c r="G89" s="45">
        <v>14</v>
      </c>
      <c r="H89" s="45">
        <v>0</v>
      </c>
      <c r="I89" s="86">
        <v>929.2570974</v>
      </c>
      <c r="J89" s="45">
        <v>14</v>
      </c>
      <c r="K89" s="45">
        <v>12</v>
      </c>
      <c r="L89" s="45">
        <v>0</v>
      </c>
      <c r="M89" s="98">
        <v>6134.242109886271</v>
      </c>
      <c r="N89" s="98">
        <v>0</v>
      </c>
      <c r="O89" s="87">
        <v>0</v>
      </c>
      <c r="P89" s="98">
        <v>0</v>
      </c>
      <c r="Q89" s="98">
        <v>3301</v>
      </c>
      <c r="R89" s="98">
        <v>109</v>
      </c>
      <c r="S89" s="99">
        <v>0.033020296879733416</v>
      </c>
    </row>
    <row r="90" spans="1:19" ht="12">
      <c r="A90" s="82" t="s">
        <v>136</v>
      </c>
      <c r="B90" s="74" t="s">
        <v>186</v>
      </c>
      <c r="C90" s="84" t="s">
        <v>60</v>
      </c>
      <c r="D90" s="89">
        <v>0</v>
      </c>
      <c r="E90" s="86">
        <v>991.0072971</v>
      </c>
      <c r="F90" s="45">
        <v>33</v>
      </c>
      <c r="G90" s="45">
        <v>28</v>
      </c>
      <c r="H90" s="45">
        <v>0</v>
      </c>
      <c r="I90" s="86">
        <v>971.1690792</v>
      </c>
      <c r="J90" s="45">
        <v>39</v>
      </c>
      <c r="K90" s="45">
        <v>36</v>
      </c>
      <c r="L90" s="45">
        <v>0</v>
      </c>
      <c r="M90" s="98">
        <v>2884.8749404227983</v>
      </c>
      <c r="N90" s="98">
        <v>0</v>
      </c>
      <c r="O90" s="87">
        <v>0</v>
      </c>
      <c r="P90" s="98">
        <v>0</v>
      </c>
      <c r="Q90" s="98">
        <v>2275</v>
      </c>
      <c r="R90" s="98">
        <v>62</v>
      </c>
      <c r="S90" s="99">
        <v>0.027252747252747254</v>
      </c>
    </row>
    <row r="91" spans="1:19" ht="12">
      <c r="A91" s="82" t="s">
        <v>134</v>
      </c>
      <c r="B91" s="74" t="s">
        <v>185</v>
      </c>
      <c r="C91" s="84" t="s">
        <v>60</v>
      </c>
      <c r="D91" s="89">
        <v>0</v>
      </c>
      <c r="E91" s="86">
        <v>945.9260556</v>
      </c>
      <c r="F91" s="45">
        <v>10</v>
      </c>
      <c r="G91" s="45">
        <v>7</v>
      </c>
      <c r="H91" s="45">
        <v>0</v>
      </c>
      <c r="I91" s="86">
        <v>923.0242366</v>
      </c>
      <c r="J91" s="45">
        <v>9</v>
      </c>
      <c r="K91" s="45">
        <v>8</v>
      </c>
      <c r="L91" s="45">
        <v>0</v>
      </c>
      <c r="M91" s="98">
        <v>5124.934053745536</v>
      </c>
      <c r="N91" s="98">
        <v>0</v>
      </c>
      <c r="O91" s="87">
        <v>0</v>
      </c>
      <c r="P91" s="98">
        <v>0</v>
      </c>
      <c r="Q91" s="98">
        <v>3364</v>
      </c>
      <c r="R91" s="98">
        <v>153</v>
      </c>
      <c r="S91" s="99">
        <v>0.04548156956004756</v>
      </c>
    </row>
    <row r="92" spans="1:19" ht="12">
      <c r="A92" s="82"/>
      <c r="B92" s="74"/>
      <c r="C92" s="90"/>
      <c r="D92" s="90"/>
      <c r="E92" s="91"/>
      <c r="F92" s="91"/>
      <c r="G92" s="91"/>
      <c r="H92" s="91"/>
      <c r="I92" s="91"/>
      <c r="J92" s="91"/>
      <c r="K92" s="91"/>
      <c r="L92" s="91"/>
      <c r="M92" s="92"/>
      <c r="N92" s="92"/>
      <c r="O92" s="87"/>
      <c r="P92" s="92"/>
      <c r="Q92" s="92"/>
      <c r="R92" s="92"/>
      <c r="S92" s="91"/>
    </row>
    <row r="93" spans="1:19" ht="12">
      <c r="A93" s="90" t="s">
        <v>59</v>
      </c>
      <c r="B93" s="74"/>
      <c r="C93" s="90"/>
      <c r="D93" s="88">
        <v>2329647193.31</v>
      </c>
      <c r="E93" s="91"/>
      <c r="F93" s="91"/>
      <c r="G93" s="91"/>
      <c r="H93" s="91"/>
      <c r="I93" s="91"/>
      <c r="J93" s="91"/>
      <c r="K93" s="91"/>
      <c r="L93" s="91"/>
      <c r="M93" s="92">
        <v>4250259.736274377</v>
      </c>
      <c r="N93" s="92">
        <v>14073.707736007873</v>
      </c>
      <c r="O93" s="87">
        <v>4.363968592719113</v>
      </c>
      <c r="P93" s="92">
        <v>548.1187828186904</v>
      </c>
      <c r="Q93" s="92">
        <v>2794740</v>
      </c>
      <c r="R93" s="92">
        <v>108368</v>
      </c>
      <c r="S93" s="93">
        <v>0.038775700065122334</v>
      </c>
    </row>
    <row r="94" spans="1:19" ht="12">
      <c r="A94" s="90" t="s">
        <v>60</v>
      </c>
      <c r="B94" s="74"/>
      <c r="C94" s="90"/>
      <c r="D94" s="88">
        <v>692017676.01</v>
      </c>
      <c r="E94" s="91"/>
      <c r="F94" s="91"/>
      <c r="G94" s="91"/>
      <c r="H94" s="91"/>
      <c r="I94" s="91"/>
      <c r="J94" s="91"/>
      <c r="K94" s="91"/>
      <c r="L94" s="91"/>
      <c r="M94" s="92">
        <v>1318996.0375971247</v>
      </c>
      <c r="N94" s="92">
        <v>7207.628620749315</v>
      </c>
      <c r="O94" s="87">
        <v>5.86506689898252</v>
      </c>
      <c r="P94" s="92">
        <v>524.6548558786274</v>
      </c>
      <c r="Q94" s="92">
        <v>903822</v>
      </c>
      <c r="R94" s="92">
        <v>27376</v>
      </c>
      <c r="S94" s="93">
        <v>0.030289149854728033</v>
      </c>
    </row>
    <row r="95" spans="1:19" ht="12">
      <c r="A95" s="91"/>
      <c r="B95" s="74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2"/>
      <c r="N95" s="92"/>
      <c r="O95" s="87"/>
      <c r="P95" s="92"/>
      <c r="Q95" s="92"/>
      <c r="R95" s="92"/>
      <c r="S95" s="91"/>
    </row>
    <row r="96" spans="1:19" ht="12">
      <c r="A96" s="91"/>
      <c r="B96" s="74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2"/>
      <c r="N96" s="92"/>
      <c r="O96" s="87"/>
      <c r="P96" s="92"/>
      <c r="Q96" s="92"/>
      <c r="R96" s="92"/>
      <c r="S96" s="91"/>
    </row>
    <row r="97" spans="1:21" ht="12.75" thickBot="1">
      <c r="A97" s="91" t="s">
        <v>244</v>
      </c>
      <c r="B97" s="74"/>
      <c r="C97" s="91"/>
      <c r="D97" s="76">
        <v>3021664869.3200006</v>
      </c>
      <c r="E97" s="77">
        <v>79143.2806228</v>
      </c>
      <c r="F97" s="77">
        <v>3191</v>
      </c>
      <c r="G97" s="77">
        <v>1176</v>
      </c>
      <c r="H97" s="77">
        <v>496</v>
      </c>
      <c r="I97" s="77">
        <v>78239.7129379</v>
      </c>
      <c r="J97" s="77">
        <v>3183</v>
      </c>
      <c r="K97" s="77">
        <v>1176</v>
      </c>
      <c r="L97" s="77">
        <v>496</v>
      </c>
      <c r="M97" s="77">
        <v>5569255.773871501</v>
      </c>
      <c r="N97" s="77">
        <v>11483.001595611342</v>
      </c>
      <c r="O97" s="77">
        <v>4.719481572980176</v>
      </c>
      <c r="P97" s="77">
        <v>542.5616980093323</v>
      </c>
      <c r="Q97" s="77">
        <v>3698562</v>
      </c>
      <c r="R97" s="77">
        <v>135744</v>
      </c>
      <c r="S97" s="72">
        <v>0.036701831684854816</v>
      </c>
      <c r="T97" s="85"/>
      <c r="U97" s="85"/>
    </row>
    <row r="98" ht="12.75" thickTop="1"/>
    <row r="99" spans="1:18" s="75" customFormat="1" ht="11.25">
      <c r="A99" s="75" t="s">
        <v>277</v>
      </c>
      <c r="D99" s="78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3"/>
      <c r="P99" s="79"/>
      <c r="Q99" s="79"/>
      <c r="R99" s="79"/>
    </row>
    <row r="100" spans="4:18" s="75" customFormat="1" ht="11.25">
      <c r="D100" s="78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3"/>
      <c r="P100" s="79"/>
      <c r="Q100" s="79"/>
      <c r="R100" s="79"/>
    </row>
    <row r="101" s="75" customFormat="1" ht="11.25">
      <c r="A101" s="75" t="s">
        <v>246</v>
      </c>
    </row>
    <row r="102" ht="12">
      <c r="A102" s="81" t="s">
        <v>260</v>
      </c>
    </row>
  </sheetData>
  <sheetProtection/>
  <autoFilter ref="A12:S91"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CC"/>
  </sheetPr>
  <dimension ref="A9:U102"/>
  <sheetViews>
    <sheetView zoomScale="80" zoomScaleNormal="80" zoomScalePageLayoutView="0" workbookViewId="0" topLeftCell="A1">
      <selection activeCell="A29" sqref="A1:IV16384"/>
    </sheetView>
  </sheetViews>
  <sheetFormatPr defaultColWidth="9.140625" defaultRowHeight="12.75"/>
  <cols>
    <col min="1" max="1" width="30.140625" style="81" customWidth="1"/>
    <col min="2" max="2" width="9.140625" style="16" customWidth="1"/>
    <col min="3" max="3" width="7.28125" style="16" customWidth="1"/>
    <col min="4" max="4" width="20.8515625" style="16" bestFit="1" customWidth="1"/>
    <col min="5" max="5" width="10.57421875" style="16" customWidth="1"/>
    <col min="6" max="6" width="13.421875" style="16" customWidth="1"/>
    <col min="7" max="7" width="18.57421875" style="16" customWidth="1"/>
    <col min="8" max="8" width="16.00390625" style="16" customWidth="1"/>
    <col min="9" max="9" width="12.140625" style="16" customWidth="1"/>
    <col min="10" max="10" width="16.7109375" style="16" customWidth="1"/>
    <col min="11" max="11" width="22.00390625" style="16" customWidth="1"/>
    <col min="12" max="12" width="19.421875" style="16" customWidth="1"/>
    <col min="13" max="13" width="17.7109375" style="16" customWidth="1"/>
    <col min="14" max="14" width="15.140625" style="16" customWidth="1"/>
    <col min="15" max="15" width="19.8515625" style="16" customWidth="1"/>
    <col min="16" max="18" width="13.8515625" style="16" customWidth="1"/>
    <col min="19" max="19" width="15.7109375" style="16" customWidth="1"/>
    <col min="20" max="16384" width="9.140625" style="16" customWidth="1"/>
  </cols>
  <sheetData>
    <row r="1" ht="12.75"/>
    <row r="2" ht="12.75"/>
    <row r="3" ht="12.75"/>
    <row r="4" ht="12.75"/>
    <row r="5" ht="12.75"/>
    <row r="6" ht="12.75"/>
    <row r="7" ht="12.75"/>
    <row r="9" spans="1:17" ht="24.75">
      <c r="A9" s="46" t="s">
        <v>224</v>
      </c>
      <c r="Q9" s="95"/>
    </row>
    <row r="10" ht="12.75" thickBot="1"/>
    <row r="11" spans="1:19" ht="12.75" customHeight="1">
      <c r="A11" s="69"/>
      <c r="B11" s="48"/>
      <c r="C11" s="48"/>
      <c r="D11" s="48" t="s">
        <v>58</v>
      </c>
      <c r="E11" s="49" t="s">
        <v>144</v>
      </c>
      <c r="F11" s="49" t="s">
        <v>144</v>
      </c>
      <c r="G11" s="49" t="s">
        <v>144</v>
      </c>
      <c r="H11" s="49" t="s">
        <v>144</v>
      </c>
      <c r="I11" s="49" t="s">
        <v>250</v>
      </c>
      <c r="J11" s="49" t="s">
        <v>144</v>
      </c>
      <c r="K11" s="49" t="s">
        <v>144</v>
      </c>
      <c r="L11" s="49" t="s">
        <v>144</v>
      </c>
      <c r="M11" s="49" t="s">
        <v>158</v>
      </c>
      <c r="N11" s="49" t="s">
        <v>159</v>
      </c>
      <c r="O11" s="50" t="s">
        <v>160</v>
      </c>
      <c r="P11" s="51" t="s">
        <v>161</v>
      </c>
      <c r="Q11" s="49" t="s">
        <v>162</v>
      </c>
      <c r="R11" s="49" t="s">
        <v>163</v>
      </c>
      <c r="S11" s="52" t="s">
        <v>164</v>
      </c>
    </row>
    <row r="12" spans="1:19" ht="12.75" customHeight="1" thickBot="1">
      <c r="A12" s="70" t="s">
        <v>62</v>
      </c>
      <c r="B12" s="71" t="s">
        <v>61</v>
      </c>
      <c r="C12" s="71" t="s">
        <v>57</v>
      </c>
      <c r="D12" s="53" t="s">
        <v>245</v>
      </c>
      <c r="E12" s="54" t="s">
        <v>142</v>
      </c>
      <c r="F12" s="54" t="s">
        <v>143</v>
      </c>
      <c r="G12" s="54" t="s">
        <v>152</v>
      </c>
      <c r="H12" s="54" t="s">
        <v>153</v>
      </c>
      <c r="I12" s="54" t="s">
        <v>154</v>
      </c>
      <c r="J12" s="54" t="s">
        <v>155</v>
      </c>
      <c r="K12" s="54" t="s">
        <v>156</v>
      </c>
      <c r="L12" s="54" t="s">
        <v>157</v>
      </c>
      <c r="M12" s="54" t="s">
        <v>264</v>
      </c>
      <c r="N12" s="54" t="s">
        <v>265</v>
      </c>
      <c r="O12" s="54" t="s">
        <v>266</v>
      </c>
      <c r="P12" s="54" t="s">
        <v>267</v>
      </c>
      <c r="Q12" s="54" t="s">
        <v>268</v>
      </c>
      <c r="R12" s="54" t="s">
        <v>268</v>
      </c>
      <c r="S12" s="55" t="s">
        <v>268</v>
      </c>
    </row>
    <row r="13" spans="1:19" ht="12">
      <c r="A13" s="82" t="s">
        <v>111</v>
      </c>
      <c r="B13" s="45" t="s">
        <v>10</v>
      </c>
      <c r="C13" s="83" t="s">
        <v>59</v>
      </c>
      <c r="D13" s="96">
        <v>97729563.6</v>
      </c>
      <c r="E13" s="86">
        <v>991</v>
      </c>
      <c r="F13" s="45">
        <v>36</v>
      </c>
      <c r="G13" s="45">
        <v>0</v>
      </c>
      <c r="H13" s="45">
        <v>4</v>
      </c>
      <c r="I13" s="86">
        <v>982</v>
      </c>
      <c r="J13" s="45">
        <v>47</v>
      </c>
      <c r="K13" s="45">
        <v>0</v>
      </c>
      <c r="L13" s="45">
        <v>6</v>
      </c>
      <c r="M13" s="98">
        <v>188501.04829968465</v>
      </c>
      <c r="N13" s="98">
        <v>18850.104829968466</v>
      </c>
      <c r="O13" s="87">
        <v>3.649847076214647</v>
      </c>
      <c r="P13" s="98">
        <v>518.4563400656881</v>
      </c>
      <c r="Q13" s="98">
        <v>127425</v>
      </c>
      <c r="R13" s="98">
        <v>5912</v>
      </c>
      <c r="S13" s="99">
        <v>0.04639591916813812</v>
      </c>
    </row>
    <row r="14" spans="1:19" ht="12">
      <c r="A14" s="82" t="s">
        <v>100</v>
      </c>
      <c r="B14" s="45" t="s">
        <v>12</v>
      </c>
      <c r="C14" s="83" t="s">
        <v>59</v>
      </c>
      <c r="D14" s="96">
        <v>7180438.58</v>
      </c>
      <c r="E14" s="86">
        <v>1099</v>
      </c>
      <c r="F14" s="45">
        <v>80</v>
      </c>
      <c r="G14" s="45">
        <v>0</v>
      </c>
      <c r="H14" s="45">
        <v>31</v>
      </c>
      <c r="I14" s="86">
        <v>1093</v>
      </c>
      <c r="J14" s="45">
        <v>76</v>
      </c>
      <c r="K14" s="45">
        <v>0</v>
      </c>
      <c r="L14" s="45">
        <v>27</v>
      </c>
      <c r="M14" s="98">
        <v>50553.43971662139</v>
      </c>
      <c r="N14" s="98">
        <v>25276.719858310695</v>
      </c>
      <c r="O14" s="87">
        <v>1.780294288667543</v>
      </c>
      <c r="P14" s="98">
        <v>142.03659771224537</v>
      </c>
      <c r="Q14" s="98">
        <v>39487</v>
      </c>
      <c r="R14" s="98">
        <v>650</v>
      </c>
      <c r="S14" s="99">
        <v>0.016461113784283436</v>
      </c>
    </row>
    <row r="15" spans="1:19" ht="12">
      <c r="A15" s="82" t="s">
        <v>64</v>
      </c>
      <c r="B15" s="45" t="s">
        <v>168</v>
      </c>
      <c r="C15" s="83" t="s">
        <v>60</v>
      </c>
      <c r="D15" s="96">
        <v>4188923.5700000003</v>
      </c>
      <c r="E15" s="86">
        <v>942</v>
      </c>
      <c r="F15" s="45">
        <v>8</v>
      </c>
      <c r="G15" s="45">
        <v>6</v>
      </c>
      <c r="H15" s="45">
        <v>0</v>
      </c>
      <c r="I15" s="86">
        <v>931</v>
      </c>
      <c r="J15" s="45">
        <v>9</v>
      </c>
      <c r="K15" s="45">
        <v>7</v>
      </c>
      <c r="L15" s="45">
        <v>0</v>
      </c>
      <c r="M15" s="98">
        <v>9867.702064401114</v>
      </c>
      <c r="N15" s="98">
        <v>4933.851032200557</v>
      </c>
      <c r="O15" s="87">
        <v>8.816642358291567</v>
      </c>
      <c r="P15" s="98">
        <v>424.5085170449188</v>
      </c>
      <c r="Q15" s="98">
        <v>5461</v>
      </c>
      <c r="R15" s="98">
        <v>206</v>
      </c>
      <c r="S15" s="99">
        <v>0.03772202893242996</v>
      </c>
    </row>
    <row r="16" spans="1:19" ht="12">
      <c r="A16" s="82" t="s">
        <v>70</v>
      </c>
      <c r="B16" s="45" t="s">
        <v>47</v>
      </c>
      <c r="C16" s="83" t="s">
        <v>60</v>
      </c>
      <c r="D16" s="96">
        <v>3627235.730000001</v>
      </c>
      <c r="E16" s="86">
        <v>937</v>
      </c>
      <c r="F16" s="45">
        <v>6</v>
      </c>
      <c r="G16" s="45">
        <v>4</v>
      </c>
      <c r="H16" s="45">
        <v>0</v>
      </c>
      <c r="I16" s="86">
        <v>921</v>
      </c>
      <c r="J16" s="45">
        <v>4</v>
      </c>
      <c r="K16" s="45">
        <v>4</v>
      </c>
      <c r="L16" s="45">
        <v>0</v>
      </c>
      <c r="M16" s="98">
        <v>9140.1510542914</v>
      </c>
      <c r="N16" s="98">
        <v>4570.0755271457</v>
      </c>
      <c r="O16" s="87">
        <v>8.752590578077932</v>
      </c>
      <c r="P16" s="98">
        <v>396.84636593582053</v>
      </c>
      <c r="Q16" s="98">
        <v>5712</v>
      </c>
      <c r="R16" s="98">
        <v>181</v>
      </c>
      <c r="S16" s="99">
        <v>0.03168767507002801</v>
      </c>
    </row>
    <row r="17" spans="1:19" ht="12">
      <c r="A17" s="82" t="s">
        <v>140</v>
      </c>
      <c r="B17" s="45" t="s">
        <v>171</v>
      </c>
      <c r="C17" s="83" t="s">
        <v>60</v>
      </c>
      <c r="D17" s="96">
        <v>1353727.22</v>
      </c>
      <c r="E17" s="86">
        <v>1075</v>
      </c>
      <c r="F17" s="45">
        <v>75</v>
      </c>
      <c r="G17" s="45">
        <v>47</v>
      </c>
      <c r="H17" s="45">
        <v>0</v>
      </c>
      <c r="I17" s="86">
        <v>1070</v>
      </c>
      <c r="J17" s="45">
        <v>71</v>
      </c>
      <c r="K17" s="45">
        <v>48</v>
      </c>
      <c r="L17" s="45">
        <v>0</v>
      </c>
      <c r="M17" s="98">
        <v>2589.324244994299</v>
      </c>
      <c r="N17" s="98">
        <v>2589.324244994299</v>
      </c>
      <c r="O17" s="87">
        <v>11.586034486795628</v>
      </c>
      <c r="P17" s="98">
        <v>522.8110085544657</v>
      </c>
      <c r="Q17" s="98">
        <v>1616</v>
      </c>
      <c r="R17" s="98">
        <v>17</v>
      </c>
      <c r="S17" s="99">
        <v>0.01051980198019802</v>
      </c>
    </row>
    <row r="18" spans="1:19" ht="12">
      <c r="A18" s="47" t="s">
        <v>77</v>
      </c>
      <c r="B18" s="45" t="s">
        <v>38</v>
      </c>
      <c r="C18" s="83" t="s">
        <v>60</v>
      </c>
      <c r="D18" s="96">
        <v>104148198.03</v>
      </c>
      <c r="E18" s="86">
        <v>994</v>
      </c>
      <c r="F18" s="45">
        <v>41</v>
      </c>
      <c r="G18" s="45">
        <v>35</v>
      </c>
      <c r="H18" s="45">
        <v>0</v>
      </c>
      <c r="I18" s="86">
        <v>980</v>
      </c>
      <c r="J18" s="45">
        <v>44</v>
      </c>
      <c r="K18" s="45">
        <v>40</v>
      </c>
      <c r="L18" s="45">
        <v>0</v>
      </c>
      <c r="M18" s="98">
        <v>217368.29396582884</v>
      </c>
      <c r="N18" s="98">
        <v>8694.731758633154</v>
      </c>
      <c r="O18" s="87">
        <v>6.150851053788838</v>
      </c>
      <c r="P18" s="98">
        <v>479.1324260306911</v>
      </c>
      <c r="Q18" s="98">
        <v>143610</v>
      </c>
      <c r="R18" s="98">
        <v>4056</v>
      </c>
      <c r="S18" s="99">
        <v>0.028243158554418217</v>
      </c>
    </row>
    <row r="19" spans="1:19" ht="12">
      <c r="A19" s="82" t="s">
        <v>65</v>
      </c>
      <c r="B19" s="45" t="s">
        <v>170</v>
      </c>
      <c r="C19" s="83" t="s">
        <v>60</v>
      </c>
      <c r="D19" s="96">
        <v>2396577.43</v>
      </c>
      <c r="E19" s="86">
        <v>977</v>
      </c>
      <c r="F19" s="45">
        <v>28</v>
      </c>
      <c r="G19" s="45">
        <v>24</v>
      </c>
      <c r="H19" s="45">
        <v>0</v>
      </c>
      <c r="I19" s="86">
        <v>959</v>
      </c>
      <c r="J19" s="45">
        <v>28</v>
      </c>
      <c r="K19" s="45">
        <v>25</v>
      </c>
      <c r="L19" s="45">
        <v>0</v>
      </c>
      <c r="M19" s="98">
        <v>12464.527064722057</v>
      </c>
      <c r="N19" s="98">
        <v>6232.263532361028</v>
      </c>
      <c r="O19" s="87">
        <v>4.572977354377547</v>
      </c>
      <c r="P19" s="98">
        <v>192.27183009477793</v>
      </c>
      <c r="Q19" s="98">
        <v>8082</v>
      </c>
      <c r="R19" s="98">
        <v>182</v>
      </c>
      <c r="S19" s="99">
        <v>0.022519178421182874</v>
      </c>
    </row>
    <row r="20" spans="1:19" ht="12">
      <c r="A20" s="82" t="s">
        <v>73</v>
      </c>
      <c r="B20" s="45" t="s">
        <v>35</v>
      </c>
      <c r="C20" s="83" t="s">
        <v>60</v>
      </c>
      <c r="D20" s="96">
        <v>6671347.850000001</v>
      </c>
      <c r="E20" s="86">
        <v>961</v>
      </c>
      <c r="F20" s="45">
        <v>20</v>
      </c>
      <c r="G20" s="45">
        <v>17</v>
      </c>
      <c r="H20" s="45">
        <v>0</v>
      </c>
      <c r="I20" s="86">
        <v>939</v>
      </c>
      <c r="J20" s="45">
        <v>19</v>
      </c>
      <c r="K20" s="45">
        <v>17</v>
      </c>
      <c r="L20" s="45">
        <v>0</v>
      </c>
      <c r="M20" s="98">
        <v>17206.830282593568</v>
      </c>
      <c r="N20" s="98">
        <v>3441.366056518714</v>
      </c>
      <c r="O20" s="87">
        <v>6.3928101918501525</v>
      </c>
      <c r="P20" s="98">
        <v>387.71509571688733</v>
      </c>
      <c r="Q20" s="98">
        <v>11324</v>
      </c>
      <c r="R20" s="98">
        <v>289</v>
      </c>
      <c r="S20" s="99">
        <v>0.0255210173083716</v>
      </c>
    </row>
    <row r="21" spans="1:19" ht="12">
      <c r="A21" s="82" t="s">
        <v>146</v>
      </c>
      <c r="B21" s="45" t="s">
        <v>173</v>
      </c>
      <c r="C21" s="83" t="s">
        <v>60</v>
      </c>
      <c r="D21" s="96">
        <v>2698681.08</v>
      </c>
      <c r="E21" s="86">
        <v>995</v>
      </c>
      <c r="F21" s="45">
        <v>44</v>
      </c>
      <c r="G21" s="45">
        <v>37</v>
      </c>
      <c r="H21" s="45">
        <v>0</v>
      </c>
      <c r="I21" s="86">
        <v>979</v>
      </c>
      <c r="J21" s="45">
        <v>43</v>
      </c>
      <c r="K21" s="45">
        <v>39</v>
      </c>
      <c r="L21" s="45">
        <v>0</v>
      </c>
      <c r="M21" s="98">
        <v>13358.942117161265</v>
      </c>
      <c r="N21" s="98">
        <v>6679.471058580632</v>
      </c>
      <c r="O21" s="87">
        <v>4.266804923630609</v>
      </c>
      <c r="P21" s="98">
        <v>202.013082797417</v>
      </c>
      <c r="Q21" s="98">
        <v>8037</v>
      </c>
      <c r="R21" s="98">
        <v>231</v>
      </c>
      <c r="S21" s="99">
        <v>0.02874206793579694</v>
      </c>
    </row>
    <row r="22" spans="1:19" ht="12">
      <c r="A22" s="47" t="s">
        <v>78</v>
      </c>
      <c r="B22" s="45" t="s">
        <v>24</v>
      </c>
      <c r="C22" s="83" t="s">
        <v>60</v>
      </c>
      <c r="D22" s="96">
        <v>9441387.02</v>
      </c>
      <c r="E22" s="86">
        <v>1010</v>
      </c>
      <c r="F22" s="45">
        <v>53</v>
      </c>
      <c r="G22" s="45">
        <v>41</v>
      </c>
      <c r="H22" s="45">
        <v>0</v>
      </c>
      <c r="I22" s="86">
        <v>988</v>
      </c>
      <c r="J22" s="45">
        <v>49</v>
      </c>
      <c r="K22" s="45">
        <v>42</v>
      </c>
      <c r="L22" s="45">
        <v>0</v>
      </c>
      <c r="M22" s="98">
        <v>28781.501373775413</v>
      </c>
      <c r="N22" s="98">
        <v>9593.83379125847</v>
      </c>
      <c r="O22" s="87">
        <v>3.821899301619746</v>
      </c>
      <c r="P22" s="98">
        <v>328.03664052781573</v>
      </c>
      <c r="Q22" s="98">
        <v>20316</v>
      </c>
      <c r="R22" s="98">
        <v>784</v>
      </c>
      <c r="S22" s="99">
        <v>0.03859027367592046</v>
      </c>
    </row>
    <row r="23" spans="1:19" ht="12">
      <c r="A23" s="82" t="s">
        <v>141</v>
      </c>
      <c r="B23" s="45" t="s">
        <v>172</v>
      </c>
      <c r="C23" s="83" t="s">
        <v>60</v>
      </c>
      <c r="D23" s="96">
        <v>6921801.62</v>
      </c>
      <c r="E23" s="86">
        <v>889</v>
      </c>
      <c r="F23" s="45">
        <v>1</v>
      </c>
      <c r="G23" s="45">
        <v>1</v>
      </c>
      <c r="H23" s="45">
        <v>0</v>
      </c>
      <c r="I23" s="86">
        <v>870</v>
      </c>
      <c r="J23" s="45">
        <v>1</v>
      </c>
      <c r="K23" s="45">
        <v>1</v>
      </c>
      <c r="L23" s="45">
        <v>0</v>
      </c>
      <c r="M23" s="98">
        <v>10984.502942104406</v>
      </c>
      <c r="N23" s="98">
        <v>5492.251471052203</v>
      </c>
      <c r="O23" s="87">
        <v>9.01269729925837</v>
      </c>
      <c r="P23" s="98">
        <v>630.1424521876386</v>
      </c>
      <c r="Q23" s="98">
        <v>5287</v>
      </c>
      <c r="R23" s="98">
        <v>402</v>
      </c>
      <c r="S23" s="99">
        <v>0.076035558918101</v>
      </c>
    </row>
    <row r="24" spans="1:19" ht="12">
      <c r="A24" s="82" t="s">
        <v>147</v>
      </c>
      <c r="B24" s="45" t="s">
        <v>175</v>
      </c>
      <c r="C24" s="83" t="s">
        <v>60</v>
      </c>
      <c r="D24" s="96">
        <v>2291143.4</v>
      </c>
      <c r="E24" s="86">
        <v>995</v>
      </c>
      <c r="F24" s="45">
        <v>42</v>
      </c>
      <c r="G24" s="45">
        <v>36</v>
      </c>
      <c r="H24" s="45">
        <v>0</v>
      </c>
      <c r="I24" s="86">
        <v>979</v>
      </c>
      <c r="J24" s="45">
        <v>42</v>
      </c>
      <c r="K24" s="45">
        <v>38</v>
      </c>
      <c r="L24" s="45">
        <v>0</v>
      </c>
      <c r="M24" s="98">
        <v>16616.194580915733</v>
      </c>
      <c r="N24" s="98">
        <v>16616.194580915733</v>
      </c>
      <c r="O24" s="87">
        <v>1.8054675427583176</v>
      </c>
      <c r="P24" s="98">
        <v>137.88616815016456</v>
      </c>
      <c r="Q24" s="98">
        <v>9544</v>
      </c>
      <c r="R24" s="98">
        <v>267</v>
      </c>
      <c r="S24" s="99">
        <v>0.02797569153394803</v>
      </c>
    </row>
    <row r="25" spans="1:19" ht="12">
      <c r="A25" s="82" t="s">
        <v>63</v>
      </c>
      <c r="B25" s="45" t="s">
        <v>165</v>
      </c>
      <c r="C25" s="83" t="s">
        <v>60</v>
      </c>
      <c r="D25" s="96">
        <v>1486887.4100000001</v>
      </c>
      <c r="E25" s="86">
        <v>1015</v>
      </c>
      <c r="F25" s="45">
        <v>56</v>
      </c>
      <c r="G25" s="45">
        <v>42</v>
      </c>
      <c r="H25" s="45">
        <v>0</v>
      </c>
      <c r="I25" s="86">
        <v>986</v>
      </c>
      <c r="J25" s="45">
        <v>48</v>
      </c>
      <c r="K25" s="45">
        <v>41</v>
      </c>
      <c r="L25" s="45">
        <v>0</v>
      </c>
      <c r="M25" s="98">
        <v>7436.6834310428</v>
      </c>
      <c r="N25" s="98">
        <v>7436.6834310428</v>
      </c>
      <c r="O25" s="87">
        <v>5.3787417967838715</v>
      </c>
      <c r="P25" s="98">
        <v>199.93958648196795</v>
      </c>
      <c r="Q25" s="98">
        <v>5156</v>
      </c>
      <c r="R25" s="98">
        <v>75</v>
      </c>
      <c r="S25" s="99">
        <v>0.014546159813809155</v>
      </c>
    </row>
    <row r="26" spans="1:19" ht="12">
      <c r="A26" s="82" t="s">
        <v>66</v>
      </c>
      <c r="B26" s="45" t="s">
        <v>174</v>
      </c>
      <c r="C26" s="83" t="s">
        <v>60</v>
      </c>
      <c r="D26" s="96">
        <v>1837925.37</v>
      </c>
      <c r="E26" s="86">
        <v>996</v>
      </c>
      <c r="F26" s="45">
        <v>45</v>
      </c>
      <c r="G26" s="45">
        <v>38</v>
      </c>
      <c r="H26" s="45">
        <v>0</v>
      </c>
      <c r="I26" s="86">
        <v>973</v>
      </c>
      <c r="J26" s="45">
        <v>38</v>
      </c>
      <c r="K26" s="45">
        <v>34</v>
      </c>
      <c r="L26" s="45">
        <v>0</v>
      </c>
      <c r="M26" s="98">
        <v>12373.27492745909</v>
      </c>
      <c r="N26" s="98">
        <v>12373.27492745909</v>
      </c>
      <c r="O26" s="87">
        <v>2.0204836752248476</v>
      </c>
      <c r="P26" s="98">
        <v>148.53992825466352</v>
      </c>
      <c r="Q26" s="98">
        <v>7881</v>
      </c>
      <c r="R26" s="98">
        <v>207</v>
      </c>
      <c r="S26" s="99">
        <v>0.02626570232204035</v>
      </c>
    </row>
    <row r="27" spans="1:19" ht="12">
      <c r="A27" s="82" t="s">
        <v>69</v>
      </c>
      <c r="B27" s="45" t="s">
        <v>46</v>
      </c>
      <c r="C27" s="83" t="s">
        <v>60</v>
      </c>
      <c r="D27" s="96">
        <v>15099083.259999998</v>
      </c>
      <c r="E27" s="86">
        <v>997</v>
      </c>
      <c r="F27" s="45">
        <v>47</v>
      </c>
      <c r="G27" s="45">
        <v>39</v>
      </c>
      <c r="H27" s="45">
        <v>0</v>
      </c>
      <c r="I27" s="86">
        <v>972</v>
      </c>
      <c r="J27" s="45">
        <v>37</v>
      </c>
      <c r="K27" s="45">
        <v>33</v>
      </c>
      <c r="L27" s="45">
        <v>0</v>
      </c>
      <c r="M27" s="98">
        <v>39139.71096773695</v>
      </c>
      <c r="N27" s="98">
        <v>9784.927741934238</v>
      </c>
      <c r="O27" s="87">
        <v>5.109899768162849</v>
      </c>
      <c r="P27" s="98">
        <v>385.7740102487278</v>
      </c>
      <c r="Q27" s="98">
        <v>26825</v>
      </c>
      <c r="R27" s="98">
        <v>950</v>
      </c>
      <c r="S27" s="99">
        <v>0.035414725069897485</v>
      </c>
    </row>
    <row r="28" spans="1:19" ht="12">
      <c r="A28" s="82" t="s">
        <v>151</v>
      </c>
      <c r="B28" s="45" t="s">
        <v>167</v>
      </c>
      <c r="C28" s="83" t="s">
        <v>60</v>
      </c>
      <c r="D28" s="96">
        <v>255236.76</v>
      </c>
      <c r="E28" s="86">
        <v>992</v>
      </c>
      <c r="F28" s="45">
        <v>38</v>
      </c>
      <c r="G28" s="45">
        <v>33</v>
      </c>
      <c r="H28" s="45">
        <v>0</v>
      </c>
      <c r="I28" s="86">
        <v>974</v>
      </c>
      <c r="J28" s="45">
        <v>39</v>
      </c>
      <c r="K28" s="45">
        <v>35</v>
      </c>
      <c r="L28" s="45">
        <v>0</v>
      </c>
      <c r="M28" s="98">
        <v>4991.7600740463595</v>
      </c>
      <c r="N28" s="98">
        <v>4991.7600740463595</v>
      </c>
      <c r="O28" s="87">
        <v>2.003301411057988</v>
      </c>
      <c r="P28" s="98">
        <v>51.131616146186914</v>
      </c>
      <c r="Q28" s="98">
        <v>3163</v>
      </c>
      <c r="R28" s="98">
        <v>69</v>
      </c>
      <c r="S28" s="99">
        <v>0.021814732848561492</v>
      </c>
    </row>
    <row r="29" spans="1:19" ht="12">
      <c r="A29" s="47" t="s">
        <v>75</v>
      </c>
      <c r="B29" s="45" t="s">
        <v>48</v>
      </c>
      <c r="C29" s="83" t="s">
        <v>60</v>
      </c>
      <c r="D29" s="96">
        <v>2381438.7</v>
      </c>
      <c r="E29" s="86">
        <v>994</v>
      </c>
      <c r="F29" s="45">
        <v>39</v>
      </c>
      <c r="G29" s="45">
        <v>34</v>
      </c>
      <c r="H29" s="45">
        <v>0</v>
      </c>
      <c r="I29" s="86">
        <v>970</v>
      </c>
      <c r="J29" s="45">
        <v>35</v>
      </c>
      <c r="K29" s="45">
        <v>32</v>
      </c>
      <c r="L29" s="45">
        <v>0</v>
      </c>
      <c r="M29" s="98">
        <v>10465.074245600681</v>
      </c>
      <c r="N29" s="98">
        <v>5232.5371228003405</v>
      </c>
      <c r="O29" s="87">
        <v>5.542244482821715</v>
      </c>
      <c r="P29" s="98">
        <v>227.56061200436412</v>
      </c>
      <c r="Q29" s="98">
        <v>6808</v>
      </c>
      <c r="R29" s="98">
        <v>122</v>
      </c>
      <c r="S29" s="99">
        <v>0.017920094007050528</v>
      </c>
    </row>
    <row r="30" spans="1:19" ht="12">
      <c r="A30" s="82" t="s">
        <v>150</v>
      </c>
      <c r="B30" s="45" t="s">
        <v>166</v>
      </c>
      <c r="C30" s="83" t="s">
        <v>60</v>
      </c>
      <c r="D30" s="96">
        <v>4757365.64</v>
      </c>
      <c r="E30" s="86">
        <v>951</v>
      </c>
      <c r="F30" s="45">
        <v>15</v>
      </c>
      <c r="G30" s="45">
        <v>12</v>
      </c>
      <c r="H30" s="45">
        <v>0</v>
      </c>
      <c r="I30" s="86">
        <v>930</v>
      </c>
      <c r="J30" s="45">
        <v>8</v>
      </c>
      <c r="K30" s="45">
        <v>6</v>
      </c>
      <c r="L30" s="45">
        <v>0</v>
      </c>
      <c r="M30" s="98">
        <v>24179.053398678596</v>
      </c>
      <c r="N30" s="98">
        <v>12089.526699339298</v>
      </c>
      <c r="O30" s="87">
        <v>4.259885542319412</v>
      </c>
      <c r="P30" s="98">
        <v>196.7556612559528</v>
      </c>
      <c r="Q30" s="98">
        <v>12891</v>
      </c>
      <c r="R30" s="98">
        <v>235</v>
      </c>
      <c r="S30" s="99">
        <v>0.018229772709642385</v>
      </c>
    </row>
    <row r="31" spans="1:19" ht="12">
      <c r="A31" s="82" t="s">
        <v>148</v>
      </c>
      <c r="B31" s="18" t="s">
        <v>176</v>
      </c>
      <c r="C31" s="84" t="s">
        <v>60</v>
      </c>
      <c r="D31" s="97">
        <v>1575659.7700000003</v>
      </c>
      <c r="E31" s="86">
        <v>974</v>
      </c>
      <c r="F31" s="45">
        <v>26</v>
      </c>
      <c r="G31" s="45">
        <v>22</v>
      </c>
      <c r="H31" s="45">
        <v>0</v>
      </c>
      <c r="I31" s="86">
        <v>957</v>
      </c>
      <c r="J31" s="45">
        <v>26</v>
      </c>
      <c r="K31" s="45">
        <v>22</v>
      </c>
      <c r="L31" s="45">
        <v>0</v>
      </c>
      <c r="M31" s="98">
        <v>9054.218833359386</v>
      </c>
      <c r="N31" s="98">
        <v>9054.218833359386</v>
      </c>
      <c r="O31" s="87">
        <v>3.534264036351664</v>
      </c>
      <c r="P31" s="98">
        <v>174.0249268324105</v>
      </c>
      <c r="Q31" s="98">
        <v>5627</v>
      </c>
      <c r="R31" s="98">
        <v>134</v>
      </c>
      <c r="S31" s="99">
        <v>0.02381375510929447</v>
      </c>
    </row>
    <row r="32" spans="1:19" ht="12">
      <c r="A32" s="47" t="s">
        <v>89</v>
      </c>
      <c r="B32" s="18" t="s">
        <v>18</v>
      </c>
      <c r="C32" s="84" t="s">
        <v>60</v>
      </c>
      <c r="D32" s="97">
        <v>5759311.140000001</v>
      </c>
      <c r="E32" s="86">
        <v>951</v>
      </c>
      <c r="F32" s="45">
        <v>16</v>
      </c>
      <c r="G32" s="45">
        <v>13</v>
      </c>
      <c r="H32" s="45">
        <v>0</v>
      </c>
      <c r="I32" s="86">
        <v>936</v>
      </c>
      <c r="J32" s="45">
        <v>15</v>
      </c>
      <c r="K32" s="45">
        <v>13</v>
      </c>
      <c r="L32" s="45">
        <v>0</v>
      </c>
      <c r="M32" s="98">
        <v>11603.128667111487</v>
      </c>
      <c r="N32" s="98">
        <v>3867.7095557038288</v>
      </c>
      <c r="O32" s="87">
        <v>9.049283431426343</v>
      </c>
      <c r="P32" s="98">
        <v>496.3584654822016</v>
      </c>
      <c r="Q32" s="98">
        <v>6954</v>
      </c>
      <c r="R32" s="98">
        <v>215</v>
      </c>
      <c r="S32" s="99">
        <v>0.03091745757837216</v>
      </c>
    </row>
    <row r="33" spans="1:19" ht="12">
      <c r="A33" s="82" t="s">
        <v>149</v>
      </c>
      <c r="B33" s="18" t="s">
        <v>177</v>
      </c>
      <c r="C33" s="84" t="s">
        <v>60</v>
      </c>
      <c r="D33" s="97">
        <v>1690859.4299999997</v>
      </c>
      <c r="E33" s="86">
        <v>957</v>
      </c>
      <c r="F33" s="45">
        <v>18</v>
      </c>
      <c r="G33" s="45">
        <v>15</v>
      </c>
      <c r="H33" s="45">
        <v>0</v>
      </c>
      <c r="I33" s="86">
        <v>934</v>
      </c>
      <c r="J33" s="45">
        <v>13</v>
      </c>
      <c r="K33" s="45">
        <v>12</v>
      </c>
      <c r="L33" s="45">
        <v>0</v>
      </c>
      <c r="M33" s="98">
        <v>8384.845721701135</v>
      </c>
      <c r="N33" s="98">
        <v>8384.845721701135</v>
      </c>
      <c r="O33" s="87">
        <v>5.366825042890629</v>
      </c>
      <c r="P33" s="98">
        <v>201.6565940651505</v>
      </c>
      <c r="Q33" s="98">
        <v>5025</v>
      </c>
      <c r="R33" s="98">
        <v>143</v>
      </c>
      <c r="S33" s="99">
        <v>0.02845771144278607</v>
      </c>
    </row>
    <row r="34" spans="1:19" ht="12">
      <c r="A34" s="82" t="s">
        <v>67</v>
      </c>
      <c r="B34" s="18" t="s">
        <v>44</v>
      </c>
      <c r="C34" s="84" t="s">
        <v>60</v>
      </c>
      <c r="D34" s="97">
        <v>9299310.23</v>
      </c>
      <c r="E34" s="86">
        <v>967</v>
      </c>
      <c r="F34" s="45">
        <v>23</v>
      </c>
      <c r="G34" s="45">
        <v>18</v>
      </c>
      <c r="H34" s="45">
        <v>0</v>
      </c>
      <c r="I34" s="86">
        <v>943</v>
      </c>
      <c r="J34" s="45">
        <v>20</v>
      </c>
      <c r="K34" s="45">
        <v>18</v>
      </c>
      <c r="L34" s="45">
        <v>0</v>
      </c>
      <c r="M34" s="98">
        <v>30001.997642342434</v>
      </c>
      <c r="N34" s="98">
        <v>7500.4994105856085</v>
      </c>
      <c r="O34" s="87">
        <v>6.966202800610651</v>
      </c>
      <c r="P34" s="98">
        <v>309.9563682678147</v>
      </c>
      <c r="Q34" s="98">
        <v>17271</v>
      </c>
      <c r="R34" s="98">
        <v>338</v>
      </c>
      <c r="S34" s="99">
        <v>0.019570378090440623</v>
      </c>
    </row>
    <row r="35" spans="1:19" ht="12">
      <c r="A35" s="47" t="s">
        <v>81</v>
      </c>
      <c r="B35" s="18" t="s">
        <v>27</v>
      </c>
      <c r="C35" s="84" t="s">
        <v>60</v>
      </c>
      <c r="D35" s="97">
        <v>6903658.86</v>
      </c>
      <c r="E35" s="86">
        <v>947</v>
      </c>
      <c r="F35" s="45">
        <v>12</v>
      </c>
      <c r="G35" s="45">
        <v>9</v>
      </c>
      <c r="H35" s="45">
        <v>0</v>
      </c>
      <c r="I35" s="86">
        <v>925</v>
      </c>
      <c r="J35" s="45">
        <v>6</v>
      </c>
      <c r="K35" s="45">
        <v>5</v>
      </c>
      <c r="L35" s="45">
        <v>0</v>
      </c>
      <c r="M35" s="98">
        <v>15840.925222780566</v>
      </c>
      <c r="N35" s="98">
        <v>3960.2313056951416</v>
      </c>
      <c r="O35" s="87">
        <v>7.575315097594807</v>
      </c>
      <c r="P35" s="98">
        <v>435.8115932566846</v>
      </c>
      <c r="Q35" s="98">
        <v>9808</v>
      </c>
      <c r="R35" s="98">
        <v>385</v>
      </c>
      <c r="S35" s="99">
        <v>0.039253670473083195</v>
      </c>
    </row>
    <row r="36" spans="1:19" ht="12">
      <c r="A36" s="82" t="s">
        <v>145</v>
      </c>
      <c r="B36" s="18" t="s">
        <v>169</v>
      </c>
      <c r="C36" s="84" t="s">
        <v>60</v>
      </c>
      <c r="D36" s="97">
        <v>5808822.56</v>
      </c>
      <c r="E36" s="86">
        <v>992</v>
      </c>
      <c r="F36" s="45">
        <v>37</v>
      </c>
      <c r="G36" s="45">
        <v>32</v>
      </c>
      <c r="H36" s="45">
        <v>0</v>
      </c>
      <c r="I36" s="86">
        <v>969</v>
      </c>
      <c r="J36" s="45">
        <v>34</v>
      </c>
      <c r="K36" s="45">
        <v>31</v>
      </c>
      <c r="L36" s="45">
        <v>0</v>
      </c>
      <c r="M36" s="98">
        <v>12697.442981287852</v>
      </c>
      <c r="N36" s="98">
        <v>6348.721490643926</v>
      </c>
      <c r="O36" s="87">
        <v>5.906701066547577</v>
      </c>
      <c r="P36" s="98">
        <v>457.47971214050165</v>
      </c>
      <c r="Q36" s="98">
        <v>8235</v>
      </c>
      <c r="R36" s="98">
        <v>254</v>
      </c>
      <c r="S36" s="99">
        <v>0.030843958712811172</v>
      </c>
    </row>
    <row r="37" spans="1:19" ht="12">
      <c r="A37" s="82" t="s">
        <v>68</v>
      </c>
      <c r="B37" s="18" t="s">
        <v>45</v>
      </c>
      <c r="C37" s="84" t="s">
        <v>60</v>
      </c>
      <c r="D37" s="100">
        <v>20999867.27</v>
      </c>
      <c r="E37" s="86">
        <v>974</v>
      </c>
      <c r="F37" s="45">
        <v>25</v>
      </c>
      <c r="G37" s="45">
        <v>21</v>
      </c>
      <c r="H37" s="45">
        <v>0</v>
      </c>
      <c r="I37" s="86">
        <v>954</v>
      </c>
      <c r="J37" s="45">
        <v>24</v>
      </c>
      <c r="K37" s="45">
        <v>21</v>
      </c>
      <c r="L37" s="45">
        <v>0</v>
      </c>
      <c r="M37" s="98">
        <v>35517.365044106766</v>
      </c>
      <c r="N37" s="98">
        <v>5073.9092920152525</v>
      </c>
      <c r="O37" s="87">
        <v>8.953366884201458</v>
      </c>
      <c r="P37" s="98">
        <v>591.2563402133462</v>
      </c>
      <c r="Q37" s="98">
        <v>20357</v>
      </c>
      <c r="R37" s="98">
        <v>863</v>
      </c>
      <c r="S37" s="99">
        <v>0.04239327995284178</v>
      </c>
    </row>
    <row r="38" spans="1:19" ht="12">
      <c r="A38" s="82" t="s">
        <v>71</v>
      </c>
      <c r="B38" s="18" t="s">
        <v>33</v>
      </c>
      <c r="C38" s="84" t="s">
        <v>60</v>
      </c>
      <c r="D38" s="100">
        <v>9192349.56</v>
      </c>
      <c r="E38" s="86">
        <v>977</v>
      </c>
      <c r="F38" s="45">
        <v>27</v>
      </c>
      <c r="G38" s="45">
        <v>23</v>
      </c>
      <c r="H38" s="45">
        <v>0</v>
      </c>
      <c r="I38" s="86">
        <v>957</v>
      </c>
      <c r="J38" s="45">
        <v>25</v>
      </c>
      <c r="K38" s="45">
        <v>23</v>
      </c>
      <c r="L38" s="45">
        <v>0</v>
      </c>
      <c r="M38" s="98">
        <v>34363.9767507823</v>
      </c>
      <c r="N38" s="98">
        <v>11454.658916927432</v>
      </c>
      <c r="O38" s="87">
        <v>4.1613344415018725</v>
      </c>
      <c r="P38" s="98">
        <v>267.49958617029785</v>
      </c>
      <c r="Q38" s="98">
        <v>22986</v>
      </c>
      <c r="R38" s="98">
        <v>728</v>
      </c>
      <c r="S38" s="99">
        <v>0.031671452188288526</v>
      </c>
    </row>
    <row r="39" spans="1:19" ht="12">
      <c r="A39" s="82" t="s">
        <v>72</v>
      </c>
      <c r="B39" s="18" t="s">
        <v>34</v>
      </c>
      <c r="C39" s="84" t="s">
        <v>60</v>
      </c>
      <c r="D39" s="100">
        <v>18449318.05</v>
      </c>
      <c r="E39" s="86">
        <v>986</v>
      </c>
      <c r="F39" s="45">
        <v>34</v>
      </c>
      <c r="G39" s="45">
        <v>30</v>
      </c>
      <c r="H39" s="45">
        <v>0</v>
      </c>
      <c r="I39" s="86">
        <v>961</v>
      </c>
      <c r="J39" s="45">
        <v>29</v>
      </c>
      <c r="K39" s="45">
        <v>27</v>
      </c>
      <c r="L39" s="45">
        <v>0</v>
      </c>
      <c r="M39" s="98">
        <v>28027.212669790257</v>
      </c>
      <c r="N39" s="98">
        <v>3503.401583723782</v>
      </c>
      <c r="O39" s="87">
        <v>8.349028594349734</v>
      </c>
      <c r="P39" s="98">
        <v>658.2644613064217</v>
      </c>
      <c r="Q39" s="98">
        <v>18478</v>
      </c>
      <c r="R39" s="98">
        <v>511</v>
      </c>
      <c r="S39" s="99">
        <v>0.02765450806364325</v>
      </c>
    </row>
    <row r="40" spans="1:19" ht="12">
      <c r="A40" s="82" t="s">
        <v>74</v>
      </c>
      <c r="B40" s="18" t="s">
        <v>36</v>
      </c>
      <c r="C40" s="84" t="s">
        <v>60</v>
      </c>
      <c r="D40" s="100">
        <v>45975301.00999999</v>
      </c>
      <c r="E40" s="86">
        <v>981</v>
      </c>
      <c r="F40" s="45">
        <v>31</v>
      </c>
      <c r="G40" s="45">
        <v>27</v>
      </c>
      <c r="H40" s="45">
        <v>0</v>
      </c>
      <c r="I40" s="86">
        <v>961</v>
      </c>
      <c r="J40" s="45">
        <v>30</v>
      </c>
      <c r="K40" s="45">
        <v>26</v>
      </c>
      <c r="L40" s="45">
        <v>0</v>
      </c>
      <c r="M40" s="98">
        <v>95456.47678416847</v>
      </c>
      <c r="N40" s="98">
        <v>8677.861525833498</v>
      </c>
      <c r="O40" s="87">
        <v>6.9350977775642475</v>
      </c>
      <c r="P40" s="98">
        <v>481.6362656454657</v>
      </c>
      <c r="Q40" s="98">
        <v>62636</v>
      </c>
      <c r="R40" s="98">
        <v>2646</v>
      </c>
      <c r="S40" s="99">
        <v>0.04224407688869021</v>
      </c>
    </row>
    <row r="41" spans="1:19" ht="12">
      <c r="A41" s="47" t="s">
        <v>76</v>
      </c>
      <c r="B41" s="18" t="s">
        <v>37</v>
      </c>
      <c r="C41" s="84" t="s">
        <v>60</v>
      </c>
      <c r="D41" s="100">
        <v>51177397.900000006</v>
      </c>
      <c r="E41" s="86">
        <v>980</v>
      </c>
      <c r="F41" s="45">
        <v>29</v>
      </c>
      <c r="G41" s="45">
        <v>26</v>
      </c>
      <c r="H41" s="45">
        <v>0</v>
      </c>
      <c r="I41" s="86">
        <v>965</v>
      </c>
      <c r="J41" s="45">
        <v>32</v>
      </c>
      <c r="K41" s="45">
        <v>29</v>
      </c>
      <c r="L41" s="45">
        <v>0</v>
      </c>
      <c r="M41" s="98">
        <v>89401.65494347083</v>
      </c>
      <c r="N41" s="98">
        <v>6385.832495962202</v>
      </c>
      <c r="O41" s="87">
        <v>7.237002496308393</v>
      </c>
      <c r="P41" s="98">
        <v>572.4435183259164</v>
      </c>
      <c r="Q41" s="98">
        <v>57071</v>
      </c>
      <c r="R41" s="98">
        <v>2301</v>
      </c>
      <c r="S41" s="99">
        <v>0.04031820013667187</v>
      </c>
    </row>
    <row r="42" spans="1:19" ht="12">
      <c r="A42" s="47" t="s">
        <v>79</v>
      </c>
      <c r="B42" s="18" t="s">
        <v>25</v>
      </c>
      <c r="C42" s="84" t="s">
        <v>60</v>
      </c>
      <c r="D42" s="100">
        <v>8307399.76</v>
      </c>
      <c r="E42" s="86">
        <v>947</v>
      </c>
      <c r="F42" s="45">
        <v>11</v>
      </c>
      <c r="G42" s="45">
        <v>10</v>
      </c>
      <c r="H42" s="45">
        <v>0</v>
      </c>
      <c r="I42" s="86">
        <v>934</v>
      </c>
      <c r="J42" s="45">
        <v>14</v>
      </c>
      <c r="K42" s="45">
        <v>11</v>
      </c>
      <c r="L42" s="45">
        <v>0</v>
      </c>
      <c r="M42" s="98">
        <v>16109.06906960134</v>
      </c>
      <c r="N42" s="98">
        <v>4027.267267400335</v>
      </c>
      <c r="O42" s="87">
        <v>9.870216541565481</v>
      </c>
      <c r="P42" s="98">
        <v>515.6970725065981</v>
      </c>
      <c r="Q42" s="98">
        <v>10699</v>
      </c>
      <c r="R42" s="98">
        <v>299</v>
      </c>
      <c r="S42" s="99">
        <v>0.027946537059538274</v>
      </c>
    </row>
    <row r="43" spans="1:19" ht="12">
      <c r="A43" s="47" t="s">
        <v>80</v>
      </c>
      <c r="B43" s="18" t="s">
        <v>26</v>
      </c>
      <c r="C43" s="84" t="s">
        <v>60</v>
      </c>
      <c r="D43" s="100">
        <v>32827395.8</v>
      </c>
      <c r="E43" s="86">
        <v>948</v>
      </c>
      <c r="F43" s="45">
        <v>14</v>
      </c>
      <c r="G43" s="45">
        <v>11</v>
      </c>
      <c r="H43" s="45">
        <v>0</v>
      </c>
      <c r="I43" s="86">
        <v>937</v>
      </c>
      <c r="J43" s="45">
        <v>18</v>
      </c>
      <c r="K43" s="45">
        <v>14</v>
      </c>
      <c r="L43" s="45">
        <v>0</v>
      </c>
      <c r="M43" s="98">
        <v>52362.04864557154</v>
      </c>
      <c r="N43" s="98">
        <v>6545.256080696443</v>
      </c>
      <c r="O43" s="87">
        <v>6.283176623339102</v>
      </c>
      <c r="P43" s="98">
        <v>626.9310817497271</v>
      </c>
      <c r="Q43" s="98">
        <v>30616</v>
      </c>
      <c r="R43" s="98">
        <v>761</v>
      </c>
      <c r="S43" s="99">
        <v>0.02485628429579305</v>
      </c>
    </row>
    <row r="44" spans="1:19" ht="12">
      <c r="A44" s="47" t="s">
        <v>82</v>
      </c>
      <c r="B44" s="18" t="s">
        <v>28</v>
      </c>
      <c r="C44" s="84" t="s">
        <v>60</v>
      </c>
      <c r="D44" s="100">
        <v>29180379.62</v>
      </c>
      <c r="E44" s="86">
        <v>935</v>
      </c>
      <c r="F44" s="45">
        <v>5</v>
      </c>
      <c r="G44" s="45">
        <v>3</v>
      </c>
      <c r="H44" s="45">
        <v>0</v>
      </c>
      <c r="I44" s="86">
        <v>921</v>
      </c>
      <c r="J44" s="45">
        <v>5</v>
      </c>
      <c r="K44" s="45">
        <v>3</v>
      </c>
      <c r="L44" s="45">
        <v>0</v>
      </c>
      <c r="M44" s="98">
        <v>44293.81140181471</v>
      </c>
      <c r="N44" s="98">
        <v>5536.726425226839</v>
      </c>
      <c r="O44" s="87">
        <v>6.344001365131732</v>
      </c>
      <c r="P44" s="98">
        <v>658.7913457094028</v>
      </c>
      <c r="Q44" s="98">
        <v>28217</v>
      </c>
      <c r="R44" s="98">
        <v>1108</v>
      </c>
      <c r="S44" s="99">
        <v>0.039267108480703125</v>
      </c>
    </row>
    <row r="45" spans="1:19" ht="12">
      <c r="A45" s="47" t="s">
        <v>83</v>
      </c>
      <c r="B45" s="18" t="s">
        <v>29</v>
      </c>
      <c r="C45" s="84" t="s">
        <v>60</v>
      </c>
      <c r="D45" s="100">
        <v>23643779.68</v>
      </c>
      <c r="E45" s="86">
        <v>958</v>
      </c>
      <c r="F45" s="45">
        <v>19</v>
      </c>
      <c r="G45" s="45">
        <v>16</v>
      </c>
      <c r="H45" s="45">
        <v>0</v>
      </c>
      <c r="I45" s="86">
        <v>937</v>
      </c>
      <c r="J45" s="45">
        <v>16</v>
      </c>
      <c r="K45" s="45">
        <v>16</v>
      </c>
      <c r="L45" s="45">
        <v>0</v>
      </c>
      <c r="M45" s="98">
        <v>39311.191621400176</v>
      </c>
      <c r="N45" s="98">
        <v>3931.1191621400176</v>
      </c>
      <c r="O45" s="87">
        <v>8.445432109955838</v>
      </c>
      <c r="P45" s="98">
        <v>601.4516147897391</v>
      </c>
      <c r="Q45" s="98">
        <v>19901</v>
      </c>
      <c r="R45" s="98">
        <v>1047</v>
      </c>
      <c r="S45" s="99">
        <v>0.05261042158685493</v>
      </c>
    </row>
    <row r="46" spans="1:19" ht="12">
      <c r="A46" s="47" t="s">
        <v>84</v>
      </c>
      <c r="B46" s="18" t="s">
        <v>30</v>
      </c>
      <c r="C46" s="84" t="s">
        <v>60</v>
      </c>
      <c r="D46" s="100">
        <v>14665494.59</v>
      </c>
      <c r="E46" s="86">
        <v>967</v>
      </c>
      <c r="F46" s="45">
        <v>22</v>
      </c>
      <c r="G46" s="45">
        <v>19</v>
      </c>
      <c r="H46" s="45">
        <v>0</v>
      </c>
      <c r="I46" s="86">
        <v>945</v>
      </c>
      <c r="J46" s="45">
        <v>21</v>
      </c>
      <c r="K46" s="45">
        <v>19</v>
      </c>
      <c r="L46" s="45">
        <v>0</v>
      </c>
      <c r="M46" s="98">
        <v>30905.79778160402</v>
      </c>
      <c r="N46" s="98">
        <v>6181.159556320804</v>
      </c>
      <c r="O46" s="87">
        <v>6.891910751023663</v>
      </c>
      <c r="P46" s="98">
        <v>474.5224405347435</v>
      </c>
      <c r="Q46" s="98">
        <v>16745</v>
      </c>
      <c r="R46" s="98">
        <v>680</v>
      </c>
      <c r="S46" s="99">
        <v>0.04060913705583756</v>
      </c>
    </row>
    <row r="47" spans="1:19" ht="12">
      <c r="A47" s="47" t="s">
        <v>85</v>
      </c>
      <c r="B47" s="18" t="s">
        <v>31</v>
      </c>
      <c r="C47" s="84" t="s">
        <v>60</v>
      </c>
      <c r="D47" s="100">
        <v>39035645.81</v>
      </c>
      <c r="E47" s="86">
        <v>931</v>
      </c>
      <c r="F47" s="45">
        <v>4</v>
      </c>
      <c r="G47" s="45">
        <v>2</v>
      </c>
      <c r="H47" s="45">
        <v>0</v>
      </c>
      <c r="I47" s="86">
        <v>916</v>
      </c>
      <c r="J47" s="45">
        <v>3</v>
      </c>
      <c r="K47" s="45">
        <v>2</v>
      </c>
      <c r="L47" s="45">
        <v>0</v>
      </c>
      <c r="M47" s="98">
        <v>60552.77204983609</v>
      </c>
      <c r="N47" s="98">
        <v>4657.905542295083</v>
      </c>
      <c r="O47" s="87">
        <v>8.620579741095652</v>
      </c>
      <c r="P47" s="98">
        <v>644.6549759583743</v>
      </c>
      <c r="Q47" s="98">
        <v>34603</v>
      </c>
      <c r="R47" s="98">
        <v>2272</v>
      </c>
      <c r="S47" s="99">
        <v>0.06565904690344768</v>
      </c>
    </row>
    <row r="48" spans="1:19" ht="12">
      <c r="A48" s="47" t="s">
        <v>86</v>
      </c>
      <c r="B48" s="18" t="s">
        <v>32</v>
      </c>
      <c r="C48" s="84" t="s">
        <v>60</v>
      </c>
      <c r="D48" s="100">
        <v>3378700.17</v>
      </c>
      <c r="E48" s="86">
        <v>1077</v>
      </c>
      <c r="F48" s="45">
        <v>76</v>
      </c>
      <c r="G48" s="45">
        <v>48</v>
      </c>
      <c r="H48" s="45">
        <v>0</v>
      </c>
      <c r="I48" s="86">
        <v>1064</v>
      </c>
      <c r="J48" s="45">
        <v>70</v>
      </c>
      <c r="K48" s="45">
        <v>47</v>
      </c>
      <c r="L48" s="45">
        <v>0</v>
      </c>
      <c r="M48" s="98">
        <v>27418.00796377833</v>
      </c>
      <c r="N48" s="98">
        <v>9139.33598792611</v>
      </c>
      <c r="O48" s="87">
        <v>3.2460418028026345</v>
      </c>
      <c r="P48" s="98">
        <v>123.22923585344232</v>
      </c>
      <c r="Q48" s="98">
        <v>21071</v>
      </c>
      <c r="R48" s="98">
        <v>242</v>
      </c>
      <c r="S48" s="99">
        <v>0.011484979355512315</v>
      </c>
    </row>
    <row r="49" spans="1:19" ht="12">
      <c r="A49" s="47" t="s">
        <v>87</v>
      </c>
      <c r="B49" s="18" t="s">
        <v>49</v>
      </c>
      <c r="C49" s="84" t="s">
        <v>60</v>
      </c>
      <c r="D49" s="100">
        <v>6366275.309999999</v>
      </c>
      <c r="E49" s="86">
        <v>990</v>
      </c>
      <c r="F49" s="45">
        <v>35</v>
      </c>
      <c r="G49" s="45">
        <v>31</v>
      </c>
      <c r="H49" s="45">
        <v>0</v>
      </c>
      <c r="I49" s="86">
        <v>965</v>
      </c>
      <c r="J49" s="45">
        <v>33</v>
      </c>
      <c r="K49" s="45">
        <v>30</v>
      </c>
      <c r="L49" s="45">
        <v>0</v>
      </c>
      <c r="M49" s="98">
        <v>23986.136935627612</v>
      </c>
      <c r="N49" s="98">
        <v>5996.534233906903</v>
      </c>
      <c r="O49" s="87">
        <v>4.377528581688329</v>
      </c>
      <c r="P49" s="98">
        <v>265.414782175445</v>
      </c>
      <c r="Q49" s="98">
        <v>13675</v>
      </c>
      <c r="R49" s="98">
        <v>357</v>
      </c>
      <c r="S49" s="99">
        <v>0.02610603290676417</v>
      </c>
    </row>
    <row r="50" spans="1:19" ht="12">
      <c r="A50" s="47" t="s">
        <v>88</v>
      </c>
      <c r="B50" s="18" t="s">
        <v>17</v>
      </c>
      <c r="C50" s="84" t="s">
        <v>60</v>
      </c>
      <c r="D50" s="100">
        <v>7741945.739999999</v>
      </c>
      <c r="E50" s="86">
        <v>1060</v>
      </c>
      <c r="F50" s="45">
        <v>71</v>
      </c>
      <c r="G50" s="45">
        <v>46</v>
      </c>
      <c r="H50" s="45">
        <v>0</v>
      </c>
      <c r="I50" s="86">
        <v>1047</v>
      </c>
      <c r="J50" s="45">
        <v>66</v>
      </c>
      <c r="K50" s="45">
        <v>46</v>
      </c>
      <c r="L50" s="45">
        <v>0</v>
      </c>
      <c r="M50" s="98">
        <v>40040.22852228981</v>
      </c>
      <c r="N50" s="98">
        <v>13346.74284076327</v>
      </c>
      <c r="O50" s="87">
        <v>2.5724128907671293</v>
      </c>
      <c r="P50" s="98">
        <v>193.35418467180253</v>
      </c>
      <c r="Q50" s="98">
        <v>27996</v>
      </c>
      <c r="R50" s="98">
        <v>585</v>
      </c>
      <c r="S50" s="99">
        <v>0.020895842263180454</v>
      </c>
    </row>
    <row r="51" spans="1:19" ht="12">
      <c r="A51" s="47" t="s">
        <v>90</v>
      </c>
      <c r="B51" s="18" t="s">
        <v>50</v>
      </c>
      <c r="C51" s="84" t="s">
        <v>60</v>
      </c>
      <c r="D51" s="100">
        <v>8918822.77</v>
      </c>
      <c r="E51" s="86">
        <v>980</v>
      </c>
      <c r="F51" s="45">
        <v>30</v>
      </c>
      <c r="G51" s="45">
        <v>25</v>
      </c>
      <c r="H51" s="45">
        <v>0</v>
      </c>
      <c r="I51" s="86">
        <v>958</v>
      </c>
      <c r="J51" s="45">
        <v>27</v>
      </c>
      <c r="K51" s="45">
        <v>24</v>
      </c>
      <c r="L51" s="45">
        <v>0</v>
      </c>
      <c r="M51" s="98">
        <v>15508.67584537064</v>
      </c>
      <c r="N51" s="98">
        <v>5169.558615123547</v>
      </c>
      <c r="O51" s="87">
        <v>9.865445736662984</v>
      </c>
      <c r="P51" s="98">
        <v>575.0860266166618</v>
      </c>
      <c r="Q51" s="98">
        <v>10589</v>
      </c>
      <c r="R51" s="98">
        <v>291</v>
      </c>
      <c r="S51" s="99">
        <v>0.02748134856927</v>
      </c>
    </row>
    <row r="52" spans="1:19" ht="12">
      <c r="A52" s="82" t="s">
        <v>91</v>
      </c>
      <c r="B52" s="18" t="s">
        <v>51</v>
      </c>
      <c r="C52" s="84" t="s">
        <v>60</v>
      </c>
      <c r="D52" s="100">
        <v>15653601.5</v>
      </c>
      <c r="E52" s="86">
        <v>997</v>
      </c>
      <c r="F52" s="45">
        <v>46</v>
      </c>
      <c r="G52" s="45">
        <v>40</v>
      </c>
      <c r="H52" s="45">
        <v>0</v>
      </c>
      <c r="I52" s="86">
        <v>976</v>
      </c>
      <c r="J52" s="45">
        <v>40</v>
      </c>
      <c r="K52" s="45">
        <v>36</v>
      </c>
      <c r="L52" s="45">
        <v>0</v>
      </c>
      <c r="M52" s="98">
        <v>43658.428281287444</v>
      </c>
      <c r="N52" s="98">
        <v>10914.607070321861</v>
      </c>
      <c r="O52" s="87">
        <v>5.42850508664741</v>
      </c>
      <c r="P52" s="98">
        <v>358.5470690595001</v>
      </c>
      <c r="Q52" s="98">
        <v>26399</v>
      </c>
      <c r="R52" s="98">
        <v>780</v>
      </c>
      <c r="S52" s="99">
        <v>0.029546573733853554</v>
      </c>
    </row>
    <row r="53" spans="1:19" ht="12">
      <c r="A53" s="82" t="s">
        <v>92</v>
      </c>
      <c r="B53" s="18" t="s">
        <v>52</v>
      </c>
      <c r="C53" s="84" t="s">
        <v>60</v>
      </c>
      <c r="D53" s="100">
        <v>8688279.889999999</v>
      </c>
      <c r="E53" s="86">
        <v>983</v>
      </c>
      <c r="F53" s="45">
        <v>32</v>
      </c>
      <c r="G53" s="45">
        <v>28</v>
      </c>
      <c r="H53" s="45">
        <v>0</v>
      </c>
      <c r="I53" s="86">
        <v>962</v>
      </c>
      <c r="J53" s="45">
        <v>31</v>
      </c>
      <c r="K53" s="45">
        <v>28</v>
      </c>
      <c r="L53" s="45">
        <v>0</v>
      </c>
      <c r="M53" s="98">
        <v>23497.925663730515</v>
      </c>
      <c r="N53" s="98">
        <v>5874.481415932629</v>
      </c>
      <c r="O53" s="87">
        <v>6.553769988203761</v>
      </c>
      <c r="P53" s="98">
        <v>369.74667527400175</v>
      </c>
      <c r="Q53" s="98">
        <v>15295</v>
      </c>
      <c r="R53" s="98">
        <v>391</v>
      </c>
      <c r="S53" s="99">
        <v>0.02556390977443609</v>
      </c>
    </row>
    <row r="54" spans="1:19" ht="12">
      <c r="A54" s="82" t="s">
        <v>93</v>
      </c>
      <c r="B54" s="18" t="s">
        <v>53</v>
      </c>
      <c r="C54" s="84" t="s">
        <v>59</v>
      </c>
      <c r="D54" s="100">
        <v>61112470.65</v>
      </c>
      <c r="E54" s="86">
        <v>1010</v>
      </c>
      <c r="F54" s="45">
        <v>52</v>
      </c>
      <c r="G54" s="45">
        <v>0</v>
      </c>
      <c r="H54" s="45">
        <v>11</v>
      </c>
      <c r="I54" s="86">
        <v>1071</v>
      </c>
      <c r="J54" s="45">
        <v>72</v>
      </c>
      <c r="K54" s="45">
        <v>0</v>
      </c>
      <c r="L54" s="45">
        <v>23</v>
      </c>
      <c r="M54" s="98">
        <v>190806.24101093304</v>
      </c>
      <c r="N54" s="98">
        <v>19080.624101093304</v>
      </c>
      <c r="O54" s="87">
        <v>3.757738720710485</v>
      </c>
      <c r="P54" s="98">
        <v>320.2854913246695</v>
      </c>
      <c r="Q54" s="98">
        <v>109728</v>
      </c>
      <c r="R54" s="98">
        <v>5506</v>
      </c>
      <c r="S54" s="99">
        <v>0.05017862350539516</v>
      </c>
    </row>
    <row r="55" spans="1:19" ht="12">
      <c r="A55" s="82" t="s">
        <v>94</v>
      </c>
      <c r="B55" s="18" t="s">
        <v>19</v>
      </c>
      <c r="C55" s="84" t="s">
        <v>59</v>
      </c>
      <c r="D55" s="100">
        <v>46210631.849999994</v>
      </c>
      <c r="E55" s="86">
        <v>1014</v>
      </c>
      <c r="F55" s="45">
        <v>54</v>
      </c>
      <c r="G55" s="45">
        <v>0</v>
      </c>
      <c r="H55" s="45">
        <v>12</v>
      </c>
      <c r="I55" s="86">
        <v>1026</v>
      </c>
      <c r="J55" s="45">
        <v>61</v>
      </c>
      <c r="K55" s="45">
        <v>0</v>
      </c>
      <c r="L55" s="45">
        <v>15</v>
      </c>
      <c r="M55" s="98">
        <v>159490.76282714738</v>
      </c>
      <c r="N55" s="98">
        <v>13290.896902262282</v>
      </c>
      <c r="O55" s="87">
        <v>4.012771577835</v>
      </c>
      <c r="P55" s="98">
        <v>289.7386095023075</v>
      </c>
      <c r="Q55" s="98">
        <v>109428</v>
      </c>
      <c r="R55" s="98">
        <v>5527</v>
      </c>
      <c r="S55" s="99">
        <v>0.05050809664802427</v>
      </c>
    </row>
    <row r="56" spans="1:19" ht="12">
      <c r="A56" s="82" t="s">
        <v>95</v>
      </c>
      <c r="B56" s="18" t="s">
        <v>20</v>
      </c>
      <c r="C56" s="84" t="s">
        <v>59</v>
      </c>
      <c r="D56" s="100">
        <v>63516201.14999999</v>
      </c>
      <c r="E56" s="86">
        <v>1004</v>
      </c>
      <c r="F56" s="45">
        <v>50</v>
      </c>
      <c r="G56" s="45">
        <v>0</v>
      </c>
      <c r="H56" s="45">
        <v>9</v>
      </c>
      <c r="I56" s="86">
        <v>1020</v>
      </c>
      <c r="J56" s="45">
        <v>60</v>
      </c>
      <c r="K56" s="45">
        <v>0</v>
      </c>
      <c r="L56" s="45">
        <v>13</v>
      </c>
      <c r="M56" s="98">
        <v>139795.87582832345</v>
      </c>
      <c r="N56" s="98">
        <v>11649.656319026953</v>
      </c>
      <c r="O56" s="87">
        <v>5.307738841389099</v>
      </c>
      <c r="P56" s="98">
        <v>454.349606336035</v>
      </c>
      <c r="Q56" s="98">
        <v>93314</v>
      </c>
      <c r="R56" s="98">
        <v>4330</v>
      </c>
      <c r="S56" s="99">
        <v>0.04640246908288145</v>
      </c>
    </row>
    <row r="57" spans="1:19" ht="12">
      <c r="A57" s="82" t="s">
        <v>96</v>
      </c>
      <c r="B57" s="18" t="s">
        <v>21</v>
      </c>
      <c r="C57" s="84" t="s">
        <v>59</v>
      </c>
      <c r="D57" s="100">
        <v>13129434.809999999</v>
      </c>
      <c r="E57" s="86">
        <v>1097</v>
      </c>
      <c r="F57" s="45">
        <v>78</v>
      </c>
      <c r="G57" s="45">
        <v>0</v>
      </c>
      <c r="H57" s="45">
        <v>30</v>
      </c>
      <c r="I57" s="86">
        <v>1128</v>
      </c>
      <c r="J57" s="45">
        <v>80</v>
      </c>
      <c r="K57" s="45">
        <v>0</v>
      </c>
      <c r="L57" s="45">
        <v>31</v>
      </c>
      <c r="M57" s="98">
        <v>149258.28679779693</v>
      </c>
      <c r="N57" s="98">
        <v>37314.57169944923</v>
      </c>
      <c r="O57" s="87">
        <v>1.0853668729258867</v>
      </c>
      <c r="P57" s="98">
        <v>87.96452841366654</v>
      </c>
      <c r="Q57" s="98">
        <v>105214</v>
      </c>
      <c r="R57" s="98">
        <v>2998</v>
      </c>
      <c r="S57" s="99">
        <v>0.028494306841294885</v>
      </c>
    </row>
    <row r="58" spans="1:19" ht="12">
      <c r="A58" s="82" t="s">
        <v>97</v>
      </c>
      <c r="B58" s="18" t="s">
        <v>22</v>
      </c>
      <c r="C58" s="84" t="s">
        <v>59</v>
      </c>
      <c r="D58" s="100">
        <v>39610147.31</v>
      </c>
      <c r="E58" s="86">
        <v>1049</v>
      </c>
      <c r="F58" s="45">
        <v>69</v>
      </c>
      <c r="G58" s="45">
        <v>0</v>
      </c>
      <c r="H58" s="45">
        <v>23</v>
      </c>
      <c r="I58" s="86">
        <v>1063</v>
      </c>
      <c r="J58" s="45">
        <v>69</v>
      </c>
      <c r="K58" s="45">
        <v>0</v>
      </c>
      <c r="L58" s="45">
        <v>22</v>
      </c>
      <c r="M58" s="98">
        <v>148294.7302543216</v>
      </c>
      <c r="N58" s="98">
        <v>24715.788375720265</v>
      </c>
      <c r="O58" s="87">
        <v>2.8996310203509</v>
      </c>
      <c r="P58" s="98">
        <v>267.104213629639</v>
      </c>
      <c r="Q58" s="98">
        <v>95340</v>
      </c>
      <c r="R58" s="98">
        <v>4084</v>
      </c>
      <c r="S58" s="99">
        <v>0.04283616530312566</v>
      </c>
    </row>
    <row r="59" spans="1:19" ht="12">
      <c r="A59" s="82" t="s">
        <v>98</v>
      </c>
      <c r="B59" s="18" t="s">
        <v>23</v>
      </c>
      <c r="C59" s="84" t="s">
        <v>59</v>
      </c>
      <c r="D59" s="100">
        <v>44169839.07</v>
      </c>
      <c r="E59" s="86">
        <v>1066</v>
      </c>
      <c r="F59" s="45">
        <v>72</v>
      </c>
      <c r="G59" s="45">
        <v>0</v>
      </c>
      <c r="H59" s="45">
        <v>25</v>
      </c>
      <c r="I59" s="86">
        <v>1076</v>
      </c>
      <c r="J59" s="45">
        <v>73</v>
      </c>
      <c r="K59" s="45">
        <v>0</v>
      </c>
      <c r="L59" s="45">
        <v>24</v>
      </c>
      <c r="M59" s="98">
        <v>106089.71993781874</v>
      </c>
      <c r="N59" s="98">
        <v>15155.674276831249</v>
      </c>
      <c r="O59" s="87">
        <v>4.920363634723086</v>
      </c>
      <c r="P59" s="98">
        <v>416.3441952329482</v>
      </c>
      <c r="Q59" s="98">
        <v>68669</v>
      </c>
      <c r="R59" s="98">
        <v>2859</v>
      </c>
      <c r="S59" s="99">
        <v>0.04163450756527691</v>
      </c>
    </row>
    <row r="60" spans="1:19" ht="12">
      <c r="A60" s="82" t="s">
        <v>99</v>
      </c>
      <c r="B60" s="18" t="s">
        <v>11</v>
      </c>
      <c r="C60" s="84" t="s">
        <v>59</v>
      </c>
      <c r="D60" s="100">
        <v>39933306.92</v>
      </c>
      <c r="E60" s="86">
        <v>1055</v>
      </c>
      <c r="F60" s="45">
        <v>70</v>
      </c>
      <c r="G60" s="45">
        <v>0</v>
      </c>
      <c r="H60" s="45">
        <v>24</v>
      </c>
      <c r="I60" s="86">
        <v>1055</v>
      </c>
      <c r="J60" s="45">
        <v>67</v>
      </c>
      <c r="K60" s="45">
        <v>0</v>
      </c>
      <c r="L60" s="45">
        <v>20</v>
      </c>
      <c r="M60" s="98">
        <v>104915.76603865335</v>
      </c>
      <c r="N60" s="98">
        <v>11657.30733762815</v>
      </c>
      <c r="O60" s="87">
        <v>6.052474513373438</v>
      </c>
      <c r="P60" s="98">
        <v>380.62255491026644</v>
      </c>
      <c r="Q60" s="98">
        <v>73003</v>
      </c>
      <c r="R60" s="98">
        <v>1979</v>
      </c>
      <c r="S60" s="99">
        <v>0.02710847499417832</v>
      </c>
    </row>
    <row r="61" spans="1:19" ht="12">
      <c r="A61" s="82" t="s">
        <v>107</v>
      </c>
      <c r="B61" s="18" t="s">
        <v>13</v>
      </c>
      <c r="C61" s="84" t="s">
        <v>59</v>
      </c>
      <c r="D61" s="100">
        <v>45922626.480000004</v>
      </c>
      <c r="E61" s="86">
        <v>1045</v>
      </c>
      <c r="F61" s="45">
        <v>66</v>
      </c>
      <c r="G61" s="45">
        <v>0</v>
      </c>
      <c r="H61" s="45">
        <v>20</v>
      </c>
      <c r="I61" s="86">
        <v>1034</v>
      </c>
      <c r="J61" s="45">
        <v>63</v>
      </c>
      <c r="K61" s="45">
        <v>0</v>
      </c>
      <c r="L61" s="45">
        <v>17</v>
      </c>
      <c r="M61" s="98">
        <v>95503.84919300317</v>
      </c>
      <c r="N61" s="98">
        <v>11937.981149125397</v>
      </c>
      <c r="O61" s="87">
        <v>6.701300580111988</v>
      </c>
      <c r="P61" s="98">
        <v>480.8458179229534</v>
      </c>
      <c r="Q61" s="98">
        <v>62450</v>
      </c>
      <c r="R61" s="98">
        <v>2118</v>
      </c>
      <c r="S61" s="99">
        <v>0.033915132105684545</v>
      </c>
    </row>
    <row r="62" spans="1:19" ht="12">
      <c r="A62" s="82" t="s">
        <v>101</v>
      </c>
      <c r="B62" s="18" t="s">
        <v>14</v>
      </c>
      <c r="C62" s="84" t="s">
        <v>59</v>
      </c>
      <c r="D62" s="100">
        <v>56216977.910000004</v>
      </c>
      <c r="E62" s="86">
        <v>1048</v>
      </c>
      <c r="F62" s="45">
        <v>68</v>
      </c>
      <c r="G62" s="45">
        <v>0</v>
      </c>
      <c r="H62" s="45">
        <v>22</v>
      </c>
      <c r="I62" s="86">
        <v>1032</v>
      </c>
      <c r="J62" s="45">
        <v>62</v>
      </c>
      <c r="K62" s="45">
        <v>0</v>
      </c>
      <c r="L62" s="45">
        <v>16</v>
      </c>
      <c r="M62" s="98">
        <v>132337.94100175312</v>
      </c>
      <c r="N62" s="98">
        <v>12030.721909250284</v>
      </c>
      <c r="O62" s="87">
        <v>5.795767972465579</v>
      </c>
      <c r="P62" s="98">
        <v>424.79864417155534</v>
      </c>
      <c r="Q62" s="98">
        <v>87288</v>
      </c>
      <c r="R62" s="98">
        <v>2940</v>
      </c>
      <c r="S62" s="99">
        <v>0.033681605718999176</v>
      </c>
    </row>
    <row r="63" spans="1:19" ht="12">
      <c r="A63" s="82" t="s">
        <v>102</v>
      </c>
      <c r="B63" s="18" t="s">
        <v>15</v>
      </c>
      <c r="C63" s="84" t="s">
        <v>59</v>
      </c>
      <c r="D63" s="100">
        <v>84931441.71000001</v>
      </c>
      <c r="E63" s="86">
        <v>1045</v>
      </c>
      <c r="F63" s="45">
        <v>67</v>
      </c>
      <c r="G63" s="45">
        <v>0</v>
      </c>
      <c r="H63" s="45">
        <v>21</v>
      </c>
      <c r="I63" s="86">
        <v>1060</v>
      </c>
      <c r="J63" s="45">
        <v>68</v>
      </c>
      <c r="K63" s="45">
        <v>0</v>
      </c>
      <c r="L63" s="45">
        <v>21</v>
      </c>
      <c r="M63" s="98">
        <v>171021.9513427444</v>
      </c>
      <c r="N63" s="98">
        <v>11401.463422849627</v>
      </c>
      <c r="O63" s="87">
        <v>5.584078491106023</v>
      </c>
      <c r="P63" s="98">
        <v>496.61134750935713</v>
      </c>
      <c r="Q63" s="98">
        <v>106129</v>
      </c>
      <c r="R63" s="98">
        <v>3668</v>
      </c>
      <c r="S63" s="99">
        <v>0.034561712632739404</v>
      </c>
    </row>
    <row r="64" spans="1:19" ht="12">
      <c r="A64" s="82" t="s">
        <v>103</v>
      </c>
      <c r="B64" s="18" t="s">
        <v>54</v>
      </c>
      <c r="C64" s="84" t="s">
        <v>59</v>
      </c>
      <c r="D64" s="100">
        <v>20898871.63</v>
      </c>
      <c r="E64" s="86">
        <v>1069</v>
      </c>
      <c r="F64" s="45">
        <v>73</v>
      </c>
      <c r="G64" s="45">
        <v>0</v>
      </c>
      <c r="H64" s="45">
        <v>26</v>
      </c>
      <c r="I64" s="86">
        <v>1101</v>
      </c>
      <c r="J64" s="45">
        <v>77</v>
      </c>
      <c r="K64" s="45">
        <v>0</v>
      </c>
      <c r="L64" s="45">
        <v>28</v>
      </c>
      <c r="M64" s="98">
        <v>106099.93770151137</v>
      </c>
      <c r="N64" s="98">
        <v>10609.993770151137</v>
      </c>
      <c r="O64" s="87">
        <v>3.553253735743049</v>
      </c>
      <c r="P64" s="98">
        <v>196.97345806926236</v>
      </c>
      <c r="Q64" s="98">
        <v>81248</v>
      </c>
      <c r="R64" s="98">
        <v>3155</v>
      </c>
      <c r="S64" s="99">
        <v>0.03883172508861757</v>
      </c>
    </row>
    <row r="65" spans="1:19" ht="12">
      <c r="A65" s="82" t="s">
        <v>104</v>
      </c>
      <c r="B65" s="18" t="s">
        <v>16</v>
      </c>
      <c r="C65" s="84" t="s">
        <v>59</v>
      </c>
      <c r="D65" s="100">
        <v>62540617.510000005</v>
      </c>
      <c r="E65" s="86">
        <v>1044</v>
      </c>
      <c r="F65" s="45">
        <v>65</v>
      </c>
      <c r="G65" s="45">
        <v>0</v>
      </c>
      <c r="H65" s="45">
        <v>19</v>
      </c>
      <c r="I65" s="86">
        <v>1042</v>
      </c>
      <c r="J65" s="45">
        <v>64</v>
      </c>
      <c r="K65" s="45">
        <v>0</v>
      </c>
      <c r="L65" s="45">
        <v>18</v>
      </c>
      <c r="M65" s="98">
        <v>134845.91147579724</v>
      </c>
      <c r="N65" s="98">
        <v>8427.869467237328</v>
      </c>
      <c r="O65" s="87">
        <v>6.770691005814213</v>
      </c>
      <c r="P65" s="98">
        <v>463.79320533737564</v>
      </c>
      <c r="Q65" s="98">
        <v>92630</v>
      </c>
      <c r="R65" s="98">
        <v>3151</v>
      </c>
      <c r="S65" s="99">
        <v>0.034017057108927995</v>
      </c>
    </row>
    <row r="66" spans="1:19" ht="12">
      <c r="A66" s="82" t="s">
        <v>105</v>
      </c>
      <c r="B66" s="18" t="s">
        <v>5</v>
      </c>
      <c r="C66" s="84" t="s">
        <v>59</v>
      </c>
      <c r="D66" s="100">
        <v>102478691.05</v>
      </c>
      <c r="E66" s="86">
        <v>896</v>
      </c>
      <c r="F66" s="45">
        <v>2</v>
      </c>
      <c r="G66" s="45">
        <v>0</v>
      </c>
      <c r="H66" s="45">
        <v>1</v>
      </c>
      <c r="I66" s="86">
        <v>915</v>
      </c>
      <c r="J66" s="45">
        <v>2</v>
      </c>
      <c r="K66" s="45">
        <v>0</v>
      </c>
      <c r="L66" s="45">
        <v>1</v>
      </c>
      <c r="M66" s="98">
        <v>139107.51804923126</v>
      </c>
      <c r="N66" s="98">
        <v>9936.251289230804</v>
      </c>
      <c r="O66" s="87">
        <v>6.642344087204467</v>
      </c>
      <c r="P66" s="98">
        <v>736.6869345892001</v>
      </c>
      <c r="Q66" s="98">
        <v>82884</v>
      </c>
      <c r="R66" s="98">
        <v>7080</v>
      </c>
      <c r="S66" s="99">
        <v>0.08542058780946865</v>
      </c>
    </row>
    <row r="67" spans="1:19" ht="12">
      <c r="A67" s="82" t="s">
        <v>106</v>
      </c>
      <c r="B67" s="18" t="s">
        <v>6</v>
      </c>
      <c r="C67" s="84" t="s">
        <v>59</v>
      </c>
      <c r="D67" s="100">
        <v>49706086.400000006</v>
      </c>
      <c r="E67" s="86">
        <v>1001</v>
      </c>
      <c r="F67" s="45">
        <v>48</v>
      </c>
      <c r="G67" s="45">
        <v>0</v>
      </c>
      <c r="H67" s="45">
        <v>7</v>
      </c>
      <c r="I67" s="86">
        <v>981</v>
      </c>
      <c r="J67" s="45">
        <v>46</v>
      </c>
      <c r="K67" s="45">
        <v>0</v>
      </c>
      <c r="L67" s="45">
        <v>5</v>
      </c>
      <c r="M67" s="98">
        <v>114502.20673914408</v>
      </c>
      <c r="N67" s="98">
        <v>12722.467415460453</v>
      </c>
      <c r="O67" s="87">
        <v>4.532663734441138</v>
      </c>
      <c r="P67" s="98">
        <v>434.10592525294385</v>
      </c>
      <c r="Q67" s="98">
        <v>76193</v>
      </c>
      <c r="R67" s="98">
        <v>3483</v>
      </c>
      <c r="S67" s="99">
        <v>0.04571286076148728</v>
      </c>
    </row>
    <row r="68" spans="1:19" ht="12">
      <c r="A68" s="82" t="s">
        <v>108</v>
      </c>
      <c r="B68" s="18" t="s">
        <v>7</v>
      </c>
      <c r="C68" s="84" t="s">
        <v>59</v>
      </c>
      <c r="D68" s="100">
        <v>114664060.25999999</v>
      </c>
      <c r="E68" s="86">
        <v>1004</v>
      </c>
      <c r="F68" s="45">
        <v>49</v>
      </c>
      <c r="G68" s="45">
        <v>0</v>
      </c>
      <c r="H68" s="45">
        <v>8</v>
      </c>
      <c r="I68" s="86">
        <v>991</v>
      </c>
      <c r="J68" s="45">
        <v>50</v>
      </c>
      <c r="K68" s="45">
        <v>0</v>
      </c>
      <c r="L68" s="45">
        <v>7</v>
      </c>
      <c r="M68" s="98">
        <v>284735.65812813275</v>
      </c>
      <c r="N68" s="98">
        <v>21902.742932933288</v>
      </c>
      <c r="O68" s="87">
        <v>3.2029708045544285</v>
      </c>
      <c r="P68" s="98">
        <v>402.7035497197912</v>
      </c>
      <c r="Q68" s="98">
        <v>212327</v>
      </c>
      <c r="R68" s="98">
        <v>13134</v>
      </c>
      <c r="S68" s="99">
        <v>0.061857418039156585</v>
      </c>
    </row>
    <row r="69" spans="1:19" ht="12">
      <c r="A69" s="82" t="s">
        <v>109</v>
      </c>
      <c r="B69" s="18" t="s">
        <v>8</v>
      </c>
      <c r="C69" s="84" t="s">
        <v>59</v>
      </c>
      <c r="D69" s="100">
        <v>24313333.94</v>
      </c>
      <c r="E69" s="86">
        <v>1021</v>
      </c>
      <c r="F69" s="45">
        <v>59</v>
      </c>
      <c r="G69" s="45">
        <v>0</v>
      </c>
      <c r="H69" s="45">
        <v>14</v>
      </c>
      <c r="I69" s="86">
        <v>996</v>
      </c>
      <c r="J69" s="45">
        <v>52</v>
      </c>
      <c r="K69" s="45">
        <v>0</v>
      </c>
      <c r="L69" s="45">
        <v>8</v>
      </c>
      <c r="M69" s="98">
        <v>92419.49203093819</v>
      </c>
      <c r="N69" s="98">
        <v>18483.898406187636</v>
      </c>
      <c r="O69" s="87">
        <v>3.732978751760596</v>
      </c>
      <c r="P69" s="98">
        <v>263.0758231376224</v>
      </c>
      <c r="Q69" s="98">
        <v>70713</v>
      </c>
      <c r="R69" s="98">
        <v>3977</v>
      </c>
      <c r="S69" s="99">
        <v>0.056241426611796985</v>
      </c>
    </row>
    <row r="70" spans="1:19" ht="12">
      <c r="A70" s="82" t="s">
        <v>110</v>
      </c>
      <c r="B70" s="18" t="s">
        <v>9</v>
      </c>
      <c r="C70" s="84" t="s">
        <v>59</v>
      </c>
      <c r="D70" s="100">
        <v>21873008.93</v>
      </c>
      <c r="E70" s="86">
        <v>1040</v>
      </c>
      <c r="F70" s="45">
        <v>64</v>
      </c>
      <c r="G70" s="45">
        <v>0</v>
      </c>
      <c r="H70" s="45">
        <v>18</v>
      </c>
      <c r="I70" s="86">
        <v>1017</v>
      </c>
      <c r="J70" s="45">
        <v>57</v>
      </c>
      <c r="K70" s="45">
        <v>0</v>
      </c>
      <c r="L70" s="45">
        <v>11</v>
      </c>
      <c r="M70" s="98">
        <v>125754.9576573312</v>
      </c>
      <c r="N70" s="98">
        <v>13972.773073036798</v>
      </c>
      <c r="O70" s="87">
        <v>3.5465798590247415</v>
      </c>
      <c r="P70" s="98">
        <v>173.9335715861128</v>
      </c>
      <c r="Q70" s="98">
        <v>84669</v>
      </c>
      <c r="R70" s="98">
        <v>2894</v>
      </c>
      <c r="S70" s="99">
        <v>0.03418016038928061</v>
      </c>
    </row>
    <row r="71" spans="1:19" ht="12">
      <c r="A71" s="82" t="s">
        <v>112</v>
      </c>
      <c r="B71" s="18" t="s">
        <v>0</v>
      </c>
      <c r="C71" s="84" t="s">
        <v>59</v>
      </c>
      <c r="D71" s="100">
        <v>104550447.16000001</v>
      </c>
      <c r="E71" s="86">
        <v>947</v>
      </c>
      <c r="F71" s="45">
        <v>13</v>
      </c>
      <c r="G71" s="45">
        <v>0</v>
      </c>
      <c r="H71" s="45">
        <v>3</v>
      </c>
      <c r="I71" s="86">
        <v>947</v>
      </c>
      <c r="J71" s="45">
        <v>22</v>
      </c>
      <c r="K71" s="45">
        <v>0</v>
      </c>
      <c r="L71" s="45">
        <v>3</v>
      </c>
      <c r="M71" s="98">
        <v>189743.56873311952</v>
      </c>
      <c r="N71" s="98">
        <v>13553.112052365681</v>
      </c>
      <c r="O71" s="87">
        <v>4.3901356212586125</v>
      </c>
      <c r="P71" s="98">
        <v>551.0091744245287</v>
      </c>
      <c r="Q71" s="98">
        <v>124004</v>
      </c>
      <c r="R71" s="98">
        <v>10778</v>
      </c>
      <c r="S71" s="99">
        <v>0.08691655107899746</v>
      </c>
    </row>
    <row r="72" spans="1:19" ht="12">
      <c r="A72" s="82" t="s">
        <v>113</v>
      </c>
      <c r="B72" s="18" t="s">
        <v>1</v>
      </c>
      <c r="C72" s="84" t="s">
        <v>59</v>
      </c>
      <c r="D72" s="100">
        <v>128396442.01</v>
      </c>
      <c r="E72" s="86">
        <v>921</v>
      </c>
      <c r="F72" s="45">
        <v>3</v>
      </c>
      <c r="G72" s="45">
        <v>0</v>
      </c>
      <c r="H72" s="45">
        <v>2</v>
      </c>
      <c r="I72" s="86">
        <v>930</v>
      </c>
      <c r="J72" s="45">
        <v>7</v>
      </c>
      <c r="K72" s="45">
        <v>0</v>
      </c>
      <c r="L72" s="45">
        <v>2</v>
      </c>
      <c r="M72" s="98">
        <v>168274.76066753006</v>
      </c>
      <c r="N72" s="98">
        <v>11218.317377835338</v>
      </c>
      <c r="O72" s="87">
        <v>5.663356740009845</v>
      </c>
      <c r="P72" s="98">
        <v>763.0166371989683</v>
      </c>
      <c r="Q72" s="98">
        <v>102646</v>
      </c>
      <c r="R72" s="98">
        <v>6849</v>
      </c>
      <c r="S72" s="99">
        <v>0.06672447051029752</v>
      </c>
    </row>
    <row r="73" spans="1:19" ht="12">
      <c r="A73" s="82" t="s">
        <v>225</v>
      </c>
      <c r="B73" s="18" t="s">
        <v>2</v>
      </c>
      <c r="C73" s="84" t="s">
        <v>59</v>
      </c>
      <c r="D73" s="100">
        <v>61122751.25999999</v>
      </c>
      <c r="E73" s="86">
        <v>994</v>
      </c>
      <c r="F73" s="45">
        <v>40</v>
      </c>
      <c r="G73" s="45">
        <v>0</v>
      </c>
      <c r="H73" s="45">
        <v>5</v>
      </c>
      <c r="I73" s="86">
        <v>981</v>
      </c>
      <c r="J73" s="45">
        <v>45</v>
      </c>
      <c r="K73" s="45">
        <v>0</v>
      </c>
      <c r="L73" s="45">
        <v>4</v>
      </c>
      <c r="M73" s="98">
        <v>135251.73977781777</v>
      </c>
      <c r="N73" s="98">
        <v>19321.677111116824</v>
      </c>
      <c r="O73" s="87">
        <v>3.8668633827494445</v>
      </c>
      <c r="P73" s="98">
        <v>451.91841051662794</v>
      </c>
      <c r="Q73" s="98">
        <v>91800</v>
      </c>
      <c r="R73" s="98">
        <v>5179</v>
      </c>
      <c r="S73" s="99">
        <v>0.0564161220043573</v>
      </c>
    </row>
    <row r="74" spans="1:19" ht="12">
      <c r="A74" s="82" t="s">
        <v>114</v>
      </c>
      <c r="B74" s="18" t="s">
        <v>55</v>
      </c>
      <c r="C74" s="84" t="s">
        <v>59</v>
      </c>
      <c r="D74" s="100">
        <v>34829848.629999995</v>
      </c>
      <c r="E74" s="86">
        <v>1015</v>
      </c>
      <c r="F74" s="45">
        <v>55</v>
      </c>
      <c r="G74" s="45">
        <v>0</v>
      </c>
      <c r="H74" s="45">
        <v>13</v>
      </c>
      <c r="I74" s="86">
        <v>1020</v>
      </c>
      <c r="J74" s="45">
        <v>59</v>
      </c>
      <c r="K74" s="45">
        <v>0</v>
      </c>
      <c r="L74" s="45">
        <v>14</v>
      </c>
      <c r="M74" s="98">
        <v>78369.12461252787</v>
      </c>
      <c r="N74" s="98">
        <v>8707.680512503097</v>
      </c>
      <c r="O74" s="87">
        <v>6.826668061499265</v>
      </c>
      <c r="P74" s="98">
        <v>444.4332994939718</v>
      </c>
      <c r="Q74" s="98">
        <v>52888</v>
      </c>
      <c r="R74" s="98">
        <v>1859</v>
      </c>
      <c r="S74" s="99">
        <v>0.035149750415973374</v>
      </c>
    </row>
    <row r="75" spans="1:19" ht="12">
      <c r="A75" s="82" t="s">
        <v>115</v>
      </c>
      <c r="B75" s="18" t="s">
        <v>3</v>
      </c>
      <c r="C75" s="84" t="s">
        <v>59</v>
      </c>
      <c r="D75" s="100">
        <v>87520355.84</v>
      </c>
      <c r="E75" s="86">
        <v>1009</v>
      </c>
      <c r="F75" s="45">
        <v>51</v>
      </c>
      <c r="G75" s="45">
        <v>0</v>
      </c>
      <c r="H75" s="45">
        <v>10</v>
      </c>
      <c r="I75" s="86">
        <v>1002</v>
      </c>
      <c r="J75" s="45">
        <v>54</v>
      </c>
      <c r="K75" s="45">
        <v>0</v>
      </c>
      <c r="L75" s="45">
        <v>9</v>
      </c>
      <c r="M75" s="98">
        <v>220298.8530709441</v>
      </c>
      <c r="N75" s="98">
        <v>16946.065620841855</v>
      </c>
      <c r="O75" s="87">
        <v>4.07174157965831</v>
      </c>
      <c r="P75" s="98">
        <v>397.28012479400115</v>
      </c>
      <c r="Q75" s="98">
        <v>161667</v>
      </c>
      <c r="R75" s="98">
        <v>7207</v>
      </c>
      <c r="S75" s="99">
        <v>0.04457928952723809</v>
      </c>
    </row>
    <row r="76" spans="1:19" ht="12">
      <c r="A76" s="82" t="s">
        <v>116</v>
      </c>
      <c r="B76" s="18" t="s">
        <v>4</v>
      </c>
      <c r="C76" s="84" t="s">
        <v>59</v>
      </c>
      <c r="D76" s="100">
        <v>67412975.05</v>
      </c>
      <c r="E76" s="86">
        <v>1030</v>
      </c>
      <c r="F76" s="45">
        <v>60</v>
      </c>
      <c r="G76" s="45">
        <v>0</v>
      </c>
      <c r="H76" s="45">
        <v>15</v>
      </c>
      <c r="I76" s="86">
        <v>1013</v>
      </c>
      <c r="J76" s="45">
        <v>56</v>
      </c>
      <c r="K76" s="45">
        <v>0</v>
      </c>
      <c r="L76" s="45">
        <v>10</v>
      </c>
      <c r="M76" s="98">
        <v>138058.2128998855</v>
      </c>
      <c r="N76" s="98">
        <v>8121.071347052088</v>
      </c>
      <c r="O76" s="87">
        <v>5.939523500819415</v>
      </c>
      <c r="P76" s="98">
        <v>488.29384093857055</v>
      </c>
      <c r="Q76" s="98">
        <v>83882</v>
      </c>
      <c r="R76" s="98">
        <v>2531</v>
      </c>
      <c r="S76" s="99">
        <v>0.03017333873775065</v>
      </c>
    </row>
    <row r="77" spans="1:19" ht="12">
      <c r="A77" s="82" t="s">
        <v>117</v>
      </c>
      <c r="B77" s="18" t="s">
        <v>56</v>
      </c>
      <c r="C77" s="84" t="s">
        <v>59</v>
      </c>
      <c r="D77" s="100">
        <v>23037269.579999994</v>
      </c>
      <c r="E77" s="86">
        <v>1035</v>
      </c>
      <c r="F77" s="45">
        <v>63</v>
      </c>
      <c r="G77" s="45">
        <v>0</v>
      </c>
      <c r="H77" s="45">
        <v>17</v>
      </c>
      <c r="I77" s="86">
        <v>1081</v>
      </c>
      <c r="J77" s="45">
        <v>74</v>
      </c>
      <c r="K77" s="45">
        <v>0</v>
      </c>
      <c r="L77" s="45">
        <v>25</v>
      </c>
      <c r="M77" s="98">
        <v>93072.52763448507</v>
      </c>
      <c r="N77" s="98">
        <v>13296.075376355011</v>
      </c>
      <c r="O77" s="87">
        <v>3.0943610033997913</v>
      </c>
      <c r="P77" s="98">
        <v>247.51954379569537</v>
      </c>
      <c r="Q77" s="98">
        <v>73318</v>
      </c>
      <c r="R77" s="98">
        <v>3153</v>
      </c>
      <c r="S77" s="99">
        <v>0.04300444638424398</v>
      </c>
    </row>
    <row r="78" spans="1:19" ht="12">
      <c r="A78" s="82" t="s">
        <v>118</v>
      </c>
      <c r="B78" s="18" t="s">
        <v>39</v>
      </c>
      <c r="C78" s="84" t="s">
        <v>59</v>
      </c>
      <c r="D78" s="100">
        <v>50134080.440000005</v>
      </c>
      <c r="E78" s="86">
        <v>995</v>
      </c>
      <c r="F78" s="45">
        <v>43</v>
      </c>
      <c r="G78" s="45">
        <v>0</v>
      </c>
      <c r="H78" s="45">
        <v>6</v>
      </c>
      <c r="I78" s="86">
        <v>1019</v>
      </c>
      <c r="J78" s="45">
        <v>58</v>
      </c>
      <c r="K78" s="45">
        <v>0</v>
      </c>
      <c r="L78" s="45">
        <v>12</v>
      </c>
      <c r="M78" s="98">
        <v>84687.87444266795</v>
      </c>
      <c r="N78" s="98">
        <v>9409.763826963106</v>
      </c>
      <c r="O78" s="87">
        <v>5.549790959958274</v>
      </c>
      <c r="P78" s="98">
        <v>591.986524280283</v>
      </c>
      <c r="Q78" s="98">
        <v>54220</v>
      </c>
      <c r="R78" s="98">
        <v>2547</v>
      </c>
      <c r="S78" s="99">
        <v>0.04697528587237182</v>
      </c>
    </row>
    <row r="79" spans="1:19" ht="12">
      <c r="A79" s="82" t="s">
        <v>119</v>
      </c>
      <c r="B79" s="18" t="s">
        <v>40</v>
      </c>
      <c r="C79" s="84" t="s">
        <v>59</v>
      </c>
      <c r="D79" s="100">
        <v>15247317.24</v>
      </c>
      <c r="E79" s="86">
        <v>1087</v>
      </c>
      <c r="F79" s="45">
        <v>77</v>
      </c>
      <c r="G79" s="45">
        <v>0</v>
      </c>
      <c r="H79" s="45">
        <v>28</v>
      </c>
      <c r="I79" s="86">
        <v>1120</v>
      </c>
      <c r="J79" s="45">
        <v>78</v>
      </c>
      <c r="K79" s="45">
        <v>0</v>
      </c>
      <c r="L79" s="45">
        <v>29</v>
      </c>
      <c r="M79" s="98">
        <v>105540.55251112278</v>
      </c>
      <c r="N79" s="98">
        <v>21108.110502224554</v>
      </c>
      <c r="O79" s="87">
        <v>2.3119075482789913</v>
      </c>
      <c r="P79" s="98">
        <v>144.46880253344426</v>
      </c>
      <c r="Q79" s="98">
        <v>75036</v>
      </c>
      <c r="R79" s="98">
        <v>1875</v>
      </c>
      <c r="S79" s="99">
        <v>0.024988005757236528</v>
      </c>
    </row>
    <row r="80" spans="1:19" ht="12">
      <c r="A80" s="82" t="s">
        <v>120</v>
      </c>
      <c r="B80" s="18" t="s">
        <v>41</v>
      </c>
      <c r="C80" s="84" t="s">
        <v>59</v>
      </c>
      <c r="D80" s="100">
        <v>51391551.21000001</v>
      </c>
      <c r="E80" s="86">
        <v>1074</v>
      </c>
      <c r="F80" s="45">
        <v>74</v>
      </c>
      <c r="G80" s="45">
        <v>0</v>
      </c>
      <c r="H80" s="45">
        <v>27</v>
      </c>
      <c r="I80" s="86">
        <v>1092</v>
      </c>
      <c r="J80" s="45">
        <v>75</v>
      </c>
      <c r="K80" s="45">
        <v>0</v>
      </c>
      <c r="L80" s="45">
        <v>26</v>
      </c>
      <c r="M80" s="98">
        <v>125896.55182055678</v>
      </c>
      <c r="N80" s="98">
        <v>12589.655182055678</v>
      </c>
      <c r="O80" s="87">
        <v>5.8698986534064375</v>
      </c>
      <c r="P80" s="98">
        <v>408.2045970826076</v>
      </c>
      <c r="Q80" s="98">
        <v>87712</v>
      </c>
      <c r="R80" s="98">
        <v>2277</v>
      </c>
      <c r="S80" s="99">
        <v>0.02595995986866107</v>
      </c>
    </row>
    <row r="81" spans="1:19" ht="12">
      <c r="A81" s="82" t="s">
        <v>121</v>
      </c>
      <c r="B81" s="18" t="s">
        <v>42</v>
      </c>
      <c r="C81" s="84" t="s">
        <v>59</v>
      </c>
      <c r="D81" s="100">
        <v>10161035.99</v>
      </c>
      <c r="E81" s="86">
        <v>1097</v>
      </c>
      <c r="F81" s="45">
        <v>79</v>
      </c>
      <c r="G81" s="45">
        <v>0</v>
      </c>
      <c r="H81" s="45">
        <v>29</v>
      </c>
      <c r="I81" s="86">
        <v>1125</v>
      </c>
      <c r="J81" s="45">
        <v>79</v>
      </c>
      <c r="K81" s="45">
        <v>0</v>
      </c>
      <c r="L81" s="45">
        <v>30</v>
      </c>
      <c r="M81" s="98">
        <v>86049.46588065421</v>
      </c>
      <c r="N81" s="98">
        <v>17209.89317613084</v>
      </c>
      <c r="O81" s="87">
        <v>2.417214306576689</v>
      </c>
      <c r="P81" s="98">
        <v>118.08366136859917</v>
      </c>
      <c r="Q81" s="98">
        <v>57228</v>
      </c>
      <c r="R81" s="98">
        <v>1118</v>
      </c>
      <c r="S81" s="99">
        <v>0.019535891521632768</v>
      </c>
    </row>
    <row r="82" spans="1:19" ht="12">
      <c r="A82" s="82" t="s">
        <v>122</v>
      </c>
      <c r="B82" s="18" t="s">
        <v>43</v>
      </c>
      <c r="C82" s="84" t="s">
        <v>59</v>
      </c>
      <c r="D82" s="100">
        <v>62465544.32</v>
      </c>
      <c r="E82" s="86">
        <v>1035</v>
      </c>
      <c r="F82" s="45">
        <v>62</v>
      </c>
      <c r="G82" s="45">
        <v>0</v>
      </c>
      <c r="H82" s="45">
        <v>16</v>
      </c>
      <c r="I82" s="86">
        <v>1046</v>
      </c>
      <c r="J82" s="45">
        <v>65</v>
      </c>
      <c r="K82" s="45">
        <v>0</v>
      </c>
      <c r="L82" s="45">
        <v>19</v>
      </c>
      <c r="M82" s="98">
        <v>109575.02303901716</v>
      </c>
      <c r="N82" s="98">
        <v>9961.365730819742</v>
      </c>
      <c r="O82" s="87">
        <v>6.808120859206814</v>
      </c>
      <c r="P82" s="98">
        <v>570.0710124218496</v>
      </c>
      <c r="Q82" s="98">
        <v>77031</v>
      </c>
      <c r="R82" s="98">
        <v>3117</v>
      </c>
      <c r="S82" s="99">
        <v>0.040464228687151924</v>
      </c>
    </row>
    <row r="83" spans="1:19" ht="12">
      <c r="A83" s="82" t="s">
        <v>135</v>
      </c>
      <c r="B83" s="74" t="s">
        <v>178</v>
      </c>
      <c r="C83" s="84" t="s">
        <v>60</v>
      </c>
      <c r="D83" s="101"/>
      <c r="E83" s="86">
        <v>967</v>
      </c>
      <c r="F83" s="45">
        <v>24</v>
      </c>
      <c r="G83" s="45">
        <v>20</v>
      </c>
      <c r="H83" s="45">
        <v>0</v>
      </c>
      <c r="I83" s="86">
        <v>949</v>
      </c>
      <c r="J83" s="45">
        <v>23</v>
      </c>
      <c r="K83" s="45">
        <v>20</v>
      </c>
      <c r="L83" s="45">
        <v>0</v>
      </c>
      <c r="M83" s="98">
        <v>4840.840813913033</v>
      </c>
      <c r="N83" s="98">
        <v>0</v>
      </c>
      <c r="O83" s="87">
        <v>0</v>
      </c>
      <c r="P83" s="98">
        <v>0</v>
      </c>
      <c r="Q83" s="98">
        <v>2893</v>
      </c>
      <c r="R83" s="98">
        <v>81</v>
      </c>
      <c r="S83" s="99">
        <v>0.02799861735222952</v>
      </c>
    </row>
    <row r="84" spans="1:19" ht="12">
      <c r="A84" s="82" t="s">
        <v>139</v>
      </c>
      <c r="B84" s="74" t="s">
        <v>179</v>
      </c>
      <c r="C84" s="84" t="s">
        <v>60</v>
      </c>
      <c r="D84" s="101"/>
      <c r="E84" s="86">
        <v>1035</v>
      </c>
      <c r="F84" s="45">
        <v>61</v>
      </c>
      <c r="G84" s="45">
        <v>45</v>
      </c>
      <c r="H84" s="45">
        <v>0</v>
      </c>
      <c r="I84" s="86">
        <v>1004</v>
      </c>
      <c r="J84" s="45">
        <v>55</v>
      </c>
      <c r="K84" s="45">
        <v>45</v>
      </c>
      <c r="L84" s="45">
        <v>0</v>
      </c>
      <c r="M84" s="98">
        <v>18641.69776291898</v>
      </c>
      <c r="N84" s="98">
        <v>0</v>
      </c>
      <c r="O84" s="87">
        <v>0</v>
      </c>
      <c r="P84" s="98">
        <v>0</v>
      </c>
      <c r="Q84" s="98">
        <v>13413</v>
      </c>
      <c r="R84" s="98">
        <v>258</v>
      </c>
      <c r="S84" s="99">
        <v>0.019235070454037127</v>
      </c>
    </row>
    <row r="85" spans="1:19" ht="12">
      <c r="A85" s="82" t="s">
        <v>133</v>
      </c>
      <c r="B85" s="74" t="s">
        <v>180</v>
      </c>
      <c r="C85" s="84" t="s">
        <v>60</v>
      </c>
      <c r="D85" s="89"/>
      <c r="E85" s="86">
        <v>945</v>
      </c>
      <c r="F85" s="45">
        <v>10</v>
      </c>
      <c r="G85" s="45">
        <v>8</v>
      </c>
      <c r="H85" s="45">
        <v>0</v>
      </c>
      <c r="I85" s="86">
        <v>931</v>
      </c>
      <c r="J85" s="45">
        <v>10</v>
      </c>
      <c r="K85" s="45">
        <v>8</v>
      </c>
      <c r="L85" s="45">
        <v>0</v>
      </c>
      <c r="M85" s="98">
        <v>4439.436222685925</v>
      </c>
      <c r="N85" s="98">
        <v>0</v>
      </c>
      <c r="O85" s="87">
        <v>0</v>
      </c>
      <c r="P85" s="98">
        <v>0</v>
      </c>
      <c r="Q85" s="98">
        <v>2690</v>
      </c>
      <c r="R85" s="98">
        <v>92</v>
      </c>
      <c r="S85" s="99">
        <v>0.03420074349442379</v>
      </c>
    </row>
    <row r="86" spans="1:19" ht="12">
      <c r="A86" s="82" t="s">
        <v>137</v>
      </c>
      <c r="B86" s="74" t="s">
        <v>181</v>
      </c>
      <c r="C86" s="84" t="s">
        <v>60</v>
      </c>
      <c r="D86" s="101"/>
      <c r="E86" s="86">
        <v>1016</v>
      </c>
      <c r="F86" s="45">
        <v>57</v>
      </c>
      <c r="G86" s="45">
        <v>43</v>
      </c>
      <c r="H86" s="45">
        <v>0</v>
      </c>
      <c r="I86" s="86">
        <v>995</v>
      </c>
      <c r="J86" s="45">
        <v>51</v>
      </c>
      <c r="K86" s="45">
        <v>43</v>
      </c>
      <c r="L86" s="45">
        <v>0</v>
      </c>
      <c r="M86" s="98">
        <v>13451.442919545647</v>
      </c>
      <c r="N86" s="98">
        <v>0</v>
      </c>
      <c r="O86" s="87">
        <v>0</v>
      </c>
      <c r="P86" s="98">
        <v>0</v>
      </c>
      <c r="Q86" s="98">
        <v>9135</v>
      </c>
      <c r="R86" s="98">
        <v>139</v>
      </c>
      <c r="S86" s="99">
        <v>0.015216201423097975</v>
      </c>
    </row>
    <row r="87" spans="1:19" ht="12">
      <c r="A87" s="82" t="s">
        <v>131</v>
      </c>
      <c r="B87" s="74" t="s">
        <v>182</v>
      </c>
      <c r="C87" s="84" t="s">
        <v>60</v>
      </c>
      <c r="D87" s="89"/>
      <c r="E87" s="86">
        <v>942</v>
      </c>
      <c r="F87" s="45">
        <v>9</v>
      </c>
      <c r="G87" s="45">
        <v>7</v>
      </c>
      <c r="H87" s="45">
        <v>0</v>
      </c>
      <c r="I87" s="86">
        <v>932</v>
      </c>
      <c r="J87" s="45">
        <v>12</v>
      </c>
      <c r="K87" s="45">
        <v>10</v>
      </c>
      <c r="L87" s="45">
        <v>0</v>
      </c>
      <c r="M87" s="98">
        <v>6115.857821525587</v>
      </c>
      <c r="N87" s="98">
        <v>0</v>
      </c>
      <c r="O87" s="87">
        <v>0</v>
      </c>
      <c r="P87" s="98">
        <v>0</v>
      </c>
      <c r="Q87" s="98">
        <v>3530</v>
      </c>
      <c r="R87" s="98">
        <v>205</v>
      </c>
      <c r="S87" s="99">
        <v>0.05807365439093484</v>
      </c>
    </row>
    <row r="88" spans="1:19" ht="12">
      <c r="A88" s="82" t="s">
        <v>138</v>
      </c>
      <c r="B88" s="74" t="s">
        <v>183</v>
      </c>
      <c r="C88" s="84" t="s">
        <v>60</v>
      </c>
      <c r="D88" s="89"/>
      <c r="E88" s="86">
        <v>1016</v>
      </c>
      <c r="F88" s="45">
        <v>58</v>
      </c>
      <c r="G88" s="45">
        <v>44</v>
      </c>
      <c r="H88" s="45">
        <v>0</v>
      </c>
      <c r="I88" s="86">
        <v>998</v>
      </c>
      <c r="J88" s="45">
        <v>53</v>
      </c>
      <c r="K88" s="45">
        <v>44</v>
      </c>
      <c r="L88" s="45">
        <v>0</v>
      </c>
      <c r="M88" s="98">
        <v>13295.756750088032</v>
      </c>
      <c r="N88" s="98">
        <v>0</v>
      </c>
      <c r="O88" s="87">
        <v>0</v>
      </c>
      <c r="P88" s="98">
        <v>0</v>
      </c>
      <c r="Q88" s="98">
        <v>9084</v>
      </c>
      <c r="R88" s="98">
        <v>186</v>
      </c>
      <c r="S88" s="99">
        <v>0.02047556142668428</v>
      </c>
    </row>
    <row r="89" spans="1:19" ht="12">
      <c r="A89" s="82" t="s">
        <v>132</v>
      </c>
      <c r="B89" s="74" t="s">
        <v>184</v>
      </c>
      <c r="C89" s="84" t="s">
        <v>60</v>
      </c>
      <c r="D89" s="90"/>
      <c r="E89" s="86">
        <v>952</v>
      </c>
      <c r="F89" s="45">
        <v>17</v>
      </c>
      <c r="G89" s="45">
        <v>14</v>
      </c>
      <c r="H89" s="45">
        <v>0</v>
      </c>
      <c r="I89" s="86">
        <v>937</v>
      </c>
      <c r="J89" s="45">
        <v>17</v>
      </c>
      <c r="K89" s="45">
        <v>15</v>
      </c>
      <c r="L89" s="45">
        <v>0</v>
      </c>
      <c r="M89" s="98">
        <v>6103.587625751833</v>
      </c>
      <c r="N89" s="98">
        <v>0</v>
      </c>
      <c r="O89" s="87">
        <v>0</v>
      </c>
      <c r="P89" s="98">
        <v>0</v>
      </c>
      <c r="Q89" s="98">
        <v>3278</v>
      </c>
      <c r="R89" s="98">
        <v>142</v>
      </c>
      <c r="S89" s="99">
        <v>0.043319097010372176</v>
      </c>
    </row>
    <row r="90" spans="1:19" ht="12">
      <c r="A90" s="82" t="s">
        <v>136</v>
      </c>
      <c r="B90" s="74" t="s">
        <v>186</v>
      </c>
      <c r="C90" s="84" t="s">
        <v>60</v>
      </c>
      <c r="D90" s="89"/>
      <c r="E90" s="86">
        <v>985</v>
      </c>
      <c r="F90" s="45">
        <v>33</v>
      </c>
      <c r="G90" s="45">
        <v>29</v>
      </c>
      <c r="H90" s="45">
        <v>0</v>
      </c>
      <c r="I90" s="86">
        <v>977</v>
      </c>
      <c r="J90" s="45">
        <v>41</v>
      </c>
      <c r="K90" s="45">
        <v>37</v>
      </c>
      <c r="L90" s="45">
        <v>0</v>
      </c>
      <c r="M90" s="98">
        <v>2917.078446662562</v>
      </c>
      <c r="N90" s="98">
        <v>0</v>
      </c>
      <c r="O90" s="87">
        <v>0</v>
      </c>
      <c r="P90" s="98">
        <v>0</v>
      </c>
      <c r="Q90" s="98">
        <v>1986</v>
      </c>
      <c r="R90" s="98">
        <v>40</v>
      </c>
      <c r="S90" s="99">
        <v>0.02014098690835851</v>
      </c>
    </row>
    <row r="91" spans="1:19" ht="12">
      <c r="A91" s="82" t="s">
        <v>134</v>
      </c>
      <c r="B91" s="74" t="s">
        <v>185</v>
      </c>
      <c r="C91" s="84" t="s">
        <v>60</v>
      </c>
      <c r="D91" s="89"/>
      <c r="E91" s="86">
        <v>941</v>
      </c>
      <c r="F91" s="45">
        <v>7</v>
      </c>
      <c r="G91" s="45">
        <v>5</v>
      </c>
      <c r="H91" s="45">
        <v>0</v>
      </c>
      <c r="I91" s="86">
        <v>932</v>
      </c>
      <c r="J91" s="45">
        <v>11</v>
      </c>
      <c r="K91" s="45">
        <v>9</v>
      </c>
      <c r="L91" s="45">
        <v>0</v>
      </c>
      <c r="M91" s="98">
        <v>5171.875933052041</v>
      </c>
      <c r="N91" s="98">
        <v>0</v>
      </c>
      <c r="O91" s="87">
        <v>0</v>
      </c>
      <c r="P91" s="98">
        <v>0</v>
      </c>
      <c r="Q91" s="98">
        <v>2938</v>
      </c>
      <c r="R91" s="98">
        <v>103</v>
      </c>
      <c r="S91" s="99">
        <v>0.03505786249149081</v>
      </c>
    </row>
    <row r="92" spans="1:19" ht="12">
      <c r="A92" s="82"/>
      <c r="B92" s="74"/>
      <c r="C92" s="90"/>
      <c r="D92" s="90"/>
      <c r="E92" s="91"/>
      <c r="F92" s="91"/>
      <c r="G92" s="91"/>
      <c r="H92" s="91"/>
      <c r="I92" s="91"/>
      <c r="J92" s="91"/>
      <c r="K92" s="91"/>
      <c r="L92" s="91"/>
      <c r="M92" s="92"/>
      <c r="N92" s="92"/>
      <c r="O92" s="87"/>
      <c r="P92" s="92"/>
      <c r="Q92" s="92"/>
      <c r="R92" s="92"/>
      <c r="S92" s="91"/>
    </row>
    <row r="93" spans="1:19" ht="12">
      <c r="A93" s="90" t="s">
        <v>59</v>
      </c>
      <c r="B93" s="74"/>
      <c r="C93" s="90"/>
      <c r="D93" s="88">
        <v>1692407368.49</v>
      </c>
      <c r="E93" s="91"/>
      <c r="F93" s="91"/>
      <c r="G93" s="91"/>
      <c r="H93" s="91"/>
      <c r="I93" s="91"/>
      <c r="J93" s="91"/>
      <c r="K93" s="91"/>
      <c r="L93" s="91"/>
      <c r="M93" s="92">
        <f>SUMIF(C13:C91,A93,M13:M91)</f>
        <v>4168853.549121216</v>
      </c>
      <c r="N93" s="92">
        <v>13713.334043161894</v>
      </c>
      <c r="O93" s="87">
        <v>4.480848218795716</v>
      </c>
      <c r="P93" s="92">
        <v>405.96469713999795</v>
      </c>
      <c r="Q93" s="92">
        <f>SUMIF(C13:C91,A93,Q13:Q91)</f>
        <v>2819571</v>
      </c>
      <c r="R93" s="92">
        <f>SUMIF(C13:C91,A93,R13:R91)</f>
        <v>127935</v>
      </c>
      <c r="S93" s="93">
        <f>+R93/Q93</f>
        <v>0.04537392390544519</v>
      </c>
    </row>
    <row r="94" spans="1:19" ht="12">
      <c r="A94" s="90" t="s">
        <v>60</v>
      </c>
      <c r="B94" s="74"/>
      <c r="C94" s="90"/>
      <c r="D94" s="88">
        <v>544796536.51</v>
      </c>
      <c r="E94" s="91"/>
      <c r="F94" s="91"/>
      <c r="G94" s="91"/>
      <c r="H94" s="91"/>
      <c r="I94" s="91"/>
      <c r="J94" s="91"/>
      <c r="K94" s="91"/>
      <c r="L94" s="91"/>
      <c r="M94" s="92">
        <f>SUMIF(C13:C91,A94,M13:M91)</f>
        <v>1299934.4400743095</v>
      </c>
      <c r="N94" s="92">
        <v>7103.466885651965</v>
      </c>
      <c r="O94" s="87">
        <v>5.923375643128462</v>
      </c>
      <c r="P94" s="92">
        <v>419.0953941329974</v>
      </c>
      <c r="Q94" s="92">
        <f>SUMIF(C14:C92,A94,Q14:Q92)</f>
        <v>820914</v>
      </c>
      <c r="R94" s="92">
        <f>SUMIF(C14:C92,A94,R14:R92)</f>
        <v>26850</v>
      </c>
      <c r="S94" s="93">
        <f>+R94/Q94</f>
        <v>0.03270744560331533</v>
      </c>
    </row>
    <row r="95" spans="1:19" ht="12">
      <c r="A95" s="91"/>
      <c r="B95" s="74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2"/>
      <c r="N95" s="92"/>
      <c r="O95" s="87"/>
      <c r="P95" s="92"/>
      <c r="Q95" s="92"/>
      <c r="R95" s="92"/>
      <c r="S95" s="91"/>
    </row>
    <row r="96" spans="1:19" ht="12">
      <c r="A96" s="91"/>
      <c r="B96" s="74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2"/>
      <c r="N96" s="92"/>
      <c r="O96" s="87"/>
      <c r="P96" s="92"/>
      <c r="Q96" s="92"/>
      <c r="R96" s="92"/>
      <c r="S96" s="91"/>
    </row>
    <row r="97" spans="1:21" ht="12.75" thickBot="1">
      <c r="A97" s="91" t="s">
        <v>244</v>
      </c>
      <c r="B97" s="74"/>
      <c r="C97" s="91"/>
      <c r="D97" s="76">
        <f>SUM(D93:D96)</f>
        <v>2237203905</v>
      </c>
      <c r="E97" s="77">
        <f aca="true" t="shared" si="0" ref="E97:L97">SUM(E13:E96)</f>
        <v>78815</v>
      </c>
      <c r="F97" s="77">
        <f t="shared" si="0"/>
        <v>3219</v>
      </c>
      <c r="G97" s="77">
        <f t="shared" si="0"/>
        <v>1176</v>
      </c>
      <c r="H97" s="77">
        <f t="shared" si="0"/>
        <v>496</v>
      </c>
      <c r="I97" s="77">
        <f t="shared" si="0"/>
        <v>78159</v>
      </c>
      <c r="J97" s="77">
        <f t="shared" si="0"/>
        <v>3204</v>
      </c>
      <c r="K97" s="77">
        <f t="shared" si="0"/>
        <v>1176</v>
      </c>
      <c r="L97" s="77">
        <f t="shared" si="0"/>
        <v>496</v>
      </c>
      <c r="M97" s="77">
        <f>SUM(M13:M91)</f>
        <v>5468787.989195525</v>
      </c>
      <c r="N97" s="77">
        <v>11229.544125658162</v>
      </c>
      <c r="O97" s="77">
        <v>4.8237379200140795</v>
      </c>
      <c r="P97" s="77">
        <v>409.0858723029597</v>
      </c>
      <c r="Q97" s="77">
        <f>SUM(Q13:Q91)</f>
        <v>3640485</v>
      </c>
      <c r="R97" s="77">
        <f>SUM(R13:R91)</f>
        <v>154785</v>
      </c>
      <c r="S97" s="72">
        <f>+R97/Q97</f>
        <v>0.04251768651704375</v>
      </c>
      <c r="T97" s="85"/>
      <c r="U97" s="85"/>
    </row>
    <row r="98" ht="12.75" thickTop="1"/>
    <row r="99" spans="1:18" s="75" customFormat="1" ht="11.25">
      <c r="A99" s="75" t="s">
        <v>262</v>
      </c>
      <c r="D99" s="78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3"/>
      <c r="P99" s="79"/>
      <c r="Q99" s="79"/>
      <c r="R99" s="79"/>
    </row>
    <row r="100" spans="4:18" s="75" customFormat="1" ht="11.25">
      <c r="D100" s="78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3"/>
      <c r="P100" s="79"/>
      <c r="Q100" s="79"/>
      <c r="R100" s="79"/>
    </row>
    <row r="101" s="75" customFormat="1" ht="11.25">
      <c r="A101" s="75" t="s">
        <v>246</v>
      </c>
    </row>
    <row r="102" ht="12">
      <c r="A102" s="81" t="s">
        <v>260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CC"/>
  </sheetPr>
  <dimension ref="A9:U10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0.140625" style="81" customWidth="1"/>
    <col min="2" max="2" width="9.140625" style="16" customWidth="1"/>
    <col min="3" max="3" width="7.28125" style="16" customWidth="1"/>
    <col min="4" max="4" width="16.7109375" style="16" customWidth="1"/>
    <col min="5" max="5" width="10.57421875" style="16" customWidth="1"/>
    <col min="6" max="6" width="13.421875" style="16" customWidth="1"/>
    <col min="7" max="7" width="18.57421875" style="16" customWidth="1"/>
    <col min="8" max="8" width="16.00390625" style="16" customWidth="1"/>
    <col min="9" max="9" width="12.140625" style="16" customWidth="1"/>
    <col min="10" max="10" width="16.7109375" style="16" customWidth="1"/>
    <col min="11" max="11" width="22.00390625" style="16" customWidth="1"/>
    <col min="12" max="12" width="19.421875" style="16" customWidth="1"/>
    <col min="13" max="13" width="17.7109375" style="16" customWidth="1"/>
    <col min="14" max="14" width="15.140625" style="16" customWidth="1"/>
    <col min="15" max="15" width="19.8515625" style="16" customWidth="1"/>
    <col min="16" max="18" width="13.8515625" style="16" customWidth="1"/>
    <col min="19" max="19" width="15.7109375" style="16" customWidth="1"/>
    <col min="20" max="16384" width="9.140625" style="16" customWidth="1"/>
  </cols>
  <sheetData>
    <row r="1" ht="12.75"/>
    <row r="2" ht="12.75"/>
    <row r="3" ht="12.75"/>
    <row r="4" ht="12.75"/>
    <row r="5" ht="12.75"/>
    <row r="6" ht="12.75"/>
    <row r="7" ht="12.75"/>
    <row r="9" spans="1:17" ht="24.75">
      <c r="A9" s="46" t="s">
        <v>224</v>
      </c>
      <c r="Q9" s="95"/>
    </row>
    <row r="10" ht="12.75" thickBot="1"/>
    <row r="11" spans="1:19" ht="12.75" customHeight="1">
      <c r="A11" s="69"/>
      <c r="B11" s="48"/>
      <c r="C11" s="48"/>
      <c r="D11" s="48" t="s">
        <v>58</v>
      </c>
      <c r="E11" s="49" t="s">
        <v>144</v>
      </c>
      <c r="F11" s="49" t="s">
        <v>144</v>
      </c>
      <c r="G11" s="49" t="s">
        <v>144</v>
      </c>
      <c r="H11" s="49" t="s">
        <v>144</v>
      </c>
      <c r="I11" s="49" t="s">
        <v>250</v>
      </c>
      <c r="J11" s="49" t="s">
        <v>144</v>
      </c>
      <c r="K11" s="49" t="s">
        <v>144</v>
      </c>
      <c r="L11" s="49" t="s">
        <v>144</v>
      </c>
      <c r="M11" s="49" t="s">
        <v>158</v>
      </c>
      <c r="N11" s="49" t="s">
        <v>159</v>
      </c>
      <c r="O11" s="50" t="s">
        <v>160</v>
      </c>
      <c r="P11" s="51" t="s">
        <v>161</v>
      </c>
      <c r="Q11" s="49" t="s">
        <v>162</v>
      </c>
      <c r="R11" s="49" t="s">
        <v>163</v>
      </c>
      <c r="S11" s="52" t="s">
        <v>164</v>
      </c>
    </row>
    <row r="12" spans="1:19" ht="12.75" customHeight="1" thickBot="1">
      <c r="A12" s="70" t="s">
        <v>62</v>
      </c>
      <c r="B12" s="71" t="s">
        <v>61</v>
      </c>
      <c r="C12" s="71" t="s">
        <v>57</v>
      </c>
      <c r="D12" s="53" t="s">
        <v>245</v>
      </c>
      <c r="E12" s="54" t="s">
        <v>142</v>
      </c>
      <c r="F12" s="54" t="s">
        <v>143</v>
      </c>
      <c r="G12" s="54" t="s">
        <v>152</v>
      </c>
      <c r="H12" s="54" t="s">
        <v>153</v>
      </c>
      <c r="I12" s="54" t="s">
        <v>154</v>
      </c>
      <c r="J12" s="54" t="s">
        <v>155</v>
      </c>
      <c r="K12" s="54" t="s">
        <v>156</v>
      </c>
      <c r="L12" s="54" t="s">
        <v>157</v>
      </c>
      <c r="M12" s="54" t="s">
        <v>258</v>
      </c>
      <c r="N12" s="54" t="s">
        <v>257</v>
      </c>
      <c r="O12" s="54" t="s">
        <v>256</v>
      </c>
      <c r="P12" s="54" t="s">
        <v>255</v>
      </c>
      <c r="Q12" s="54" t="s">
        <v>254</v>
      </c>
      <c r="R12" s="54" t="s">
        <v>254</v>
      </c>
      <c r="S12" s="55" t="s">
        <v>254</v>
      </c>
    </row>
    <row r="13" spans="1:19" ht="12">
      <c r="A13" s="82" t="s">
        <v>111</v>
      </c>
      <c r="B13" s="45" t="s">
        <v>10</v>
      </c>
      <c r="C13" s="83" t="s">
        <v>59</v>
      </c>
      <c r="D13" s="96">
        <v>67242759.22</v>
      </c>
      <c r="E13" s="86">
        <v>991</v>
      </c>
      <c r="F13" s="45">
        <v>36</v>
      </c>
      <c r="G13" s="45"/>
      <c r="H13" s="45">
        <v>4</v>
      </c>
      <c r="I13" s="86">
        <v>982</v>
      </c>
      <c r="J13" s="45">
        <v>47</v>
      </c>
      <c r="K13" s="45"/>
      <c r="L13" s="45">
        <v>6</v>
      </c>
      <c r="M13" s="98">
        <v>183060.9979612217</v>
      </c>
      <c r="N13" s="98">
        <v>18306.09979612217</v>
      </c>
      <c r="O13" s="87">
        <v>3.763772773411586</v>
      </c>
      <c r="P13" s="98">
        <v>367.3243343415194</v>
      </c>
      <c r="Q13" s="98">
        <v>119743</v>
      </c>
      <c r="R13" s="98">
        <v>10053</v>
      </c>
      <c r="S13" s="99">
        <v>0.08395480320352755</v>
      </c>
    </row>
    <row r="14" spans="1:19" ht="12">
      <c r="A14" s="82" t="s">
        <v>100</v>
      </c>
      <c r="B14" s="45" t="s">
        <v>12</v>
      </c>
      <c r="C14" s="83" t="s">
        <v>59</v>
      </c>
      <c r="D14" s="96">
        <v>4886130.35</v>
      </c>
      <c r="E14" s="86">
        <v>1099</v>
      </c>
      <c r="F14" s="45">
        <v>80</v>
      </c>
      <c r="G14" s="45"/>
      <c r="H14" s="45">
        <v>31</v>
      </c>
      <c r="I14" s="86">
        <v>1093</v>
      </c>
      <c r="J14" s="45">
        <v>76</v>
      </c>
      <c r="K14" s="45"/>
      <c r="L14" s="45">
        <v>27</v>
      </c>
      <c r="M14" s="98">
        <v>50202.44113017882</v>
      </c>
      <c r="N14" s="98">
        <v>25101.22056508941</v>
      </c>
      <c r="O14" s="87">
        <v>1.7927415076614108</v>
      </c>
      <c r="P14" s="98">
        <v>97.32854100321308</v>
      </c>
      <c r="Q14" s="98">
        <v>38249</v>
      </c>
      <c r="R14" s="98">
        <v>1351</v>
      </c>
      <c r="S14" s="99">
        <v>0.03532118486757824</v>
      </c>
    </row>
    <row r="15" spans="1:19" ht="12">
      <c r="A15" s="82" t="s">
        <v>64</v>
      </c>
      <c r="B15" s="45" t="s">
        <v>168</v>
      </c>
      <c r="C15" s="83" t="s">
        <v>60</v>
      </c>
      <c r="D15" s="96">
        <v>3061583.2</v>
      </c>
      <c r="E15" s="86">
        <v>942</v>
      </c>
      <c r="F15" s="45">
        <v>8</v>
      </c>
      <c r="G15" s="45">
        <v>6</v>
      </c>
      <c r="H15" s="45"/>
      <c r="I15" s="86">
        <v>931</v>
      </c>
      <c r="J15" s="45">
        <v>9</v>
      </c>
      <c r="K15" s="45">
        <v>7</v>
      </c>
      <c r="L15" s="45"/>
      <c r="M15" s="98">
        <v>9832.674710621526</v>
      </c>
      <c r="N15" s="98">
        <v>4916.337355310763</v>
      </c>
      <c r="O15" s="87">
        <v>8.949751984059837</v>
      </c>
      <c r="P15" s="98">
        <v>311.368299074594</v>
      </c>
      <c r="Q15" s="98">
        <v>5075</v>
      </c>
      <c r="R15" s="98">
        <v>157</v>
      </c>
      <c r="S15" s="99">
        <v>0.030935960591133006</v>
      </c>
    </row>
    <row r="16" spans="1:19" ht="12">
      <c r="A16" s="82" t="s">
        <v>70</v>
      </c>
      <c r="B16" s="45" t="s">
        <v>47</v>
      </c>
      <c r="C16" s="83" t="s">
        <v>60</v>
      </c>
      <c r="D16" s="96">
        <v>2398765.33</v>
      </c>
      <c r="E16" s="86">
        <v>937</v>
      </c>
      <c r="F16" s="45">
        <v>6</v>
      </c>
      <c r="G16" s="45">
        <v>4</v>
      </c>
      <c r="H16" s="45"/>
      <c r="I16" s="86">
        <v>921</v>
      </c>
      <c r="J16" s="45">
        <v>4</v>
      </c>
      <c r="K16" s="45">
        <v>4</v>
      </c>
      <c r="L16" s="45"/>
      <c r="M16" s="98">
        <v>9172.127047323072</v>
      </c>
      <c r="N16" s="98">
        <v>4586.063523661536</v>
      </c>
      <c r="O16" s="87">
        <v>8.722077178744309</v>
      </c>
      <c r="P16" s="98">
        <v>261.5277042744508</v>
      </c>
      <c r="Q16" s="98">
        <v>5065</v>
      </c>
      <c r="R16" s="98">
        <v>157</v>
      </c>
      <c r="S16" s="99">
        <v>0.030997038499506416</v>
      </c>
    </row>
    <row r="17" spans="1:19" ht="12">
      <c r="A17" s="82" t="s">
        <v>140</v>
      </c>
      <c r="B17" s="45" t="s">
        <v>171</v>
      </c>
      <c r="C17" s="83" t="s">
        <v>60</v>
      </c>
      <c r="D17" s="96">
        <v>749271.2899999999</v>
      </c>
      <c r="E17" s="86">
        <v>1075</v>
      </c>
      <c r="F17" s="45">
        <v>75</v>
      </c>
      <c r="G17" s="45">
        <v>47</v>
      </c>
      <c r="H17" s="45"/>
      <c r="I17" s="86">
        <v>1070</v>
      </c>
      <c r="J17" s="45">
        <v>71</v>
      </c>
      <c r="K17" s="45">
        <v>48</v>
      </c>
      <c r="L17" s="45"/>
      <c r="M17" s="98">
        <v>2575.048273755212</v>
      </c>
      <c r="N17" s="98">
        <v>2575.048273755212</v>
      </c>
      <c r="O17" s="87">
        <v>11.650267028295659</v>
      </c>
      <c r="P17" s="98">
        <v>290.9736868378518</v>
      </c>
      <c r="Q17" s="98">
        <v>1350</v>
      </c>
      <c r="R17" s="98">
        <v>36</v>
      </c>
      <c r="S17" s="99">
        <v>0.02666666666666667</v>
      </c>
    </row>
    <row r="18" spans="1:19" ht="12">
      <c r="A18" s="47" t="s">
        <v>77</v>
      </c>
      <c r="B18" s="45" t="s">
        <v>38</v>
      </c>
      <c r="C18" s="83" t="s">
        <v>60</v>
      </c>
      <c r="D18" s="96">
        <v>69812595.48000002</v>
      </c>
      <c r="E18" s="86">
        <v>994</v>
      </c>
      <c r="F18" s="45">
        <v>41</v>
      </c>
      <c r="G18" s="45">
        <v>35</v>
      </c>
      <c r="H18" s="45"/>
      <c r="I18" s="86">
        <v>980</v>
      </c>
      <c r="J18" s="45">
        <v>44</v>
      </c>
      <c r="K18" s="45">
        <v>40</v>
      </c>
      <c r="L18" s="45"/>
      <c r="M18" s="98">
        <v>212436.70325719094</v>
      </c>
      <c r="N18" s="98">
        <v>8497.468130287638</v>
      </c>
      <c r="O18" s="87">
        <v>6.270102951030013</v>
      </c>
      <c r="P18" s="98">
        <v>328.6277484521116</v>
      </c>
      <c r="Q18" s="98">
        <v>139932</v>
      </c>
      <c r="R18" s="98">
        <v>5751</v>
      </c>
      <c r="S18" s="99">
        <v>0.04109853357344996</v>
      </c>
    </row>
    <row r="19" spans="1:19" ht="12">
      <c r="A19" s="82" t="s">
        <v>65</v>
      </c>
      <c r="B19" s="45" t="s">
        <v>170</v>
      </c>
      <c r="C19" s="83" t="s">
        <v>60</v>
      </c>
      <c r="D19" s="96">
        <v>1619192.5399999998</v>
      </c>
      <c r="E19" s="86">
        <v>977</v>
      </c>
      <c r="F19" s="45">
        <v>28</v>
      </c>
      <c r="G19" s="45">
        <v>24</v>
      </c>
      <c r="H19" s="45"/>
      <c r="I19" s="86">
        <v>959</v>
      </c>
      <c r="J19" s="45">
        <v>28</v>
      </c>
      <c r="K19" s="45">
        <v>25</v>
      </c>
      <c r="L19" s="45"/>
      <c r="M19" s="98">
        <v>12479.233062300389</v>
      </c>
      <c r="N19" s="98">
        <v>6239.6165311501945</v>
      </c>
      <c r="O19" s="87">
        <v>4.567588385875756</v>
      </c>
      <c r="P19" s="98">
        <v>129.75096561755552</v>
      </c>
      <c r="Q19" s="98">
        <v>8618</v>
      </c>
      <c r="R19" s="98">
        <v>262</v>
      </c>
      <c r="S19" s="99">
        <v>0.03040148526340218</v>
      </c>
    </row>
    <row r="20" spans="1:19" ht="12">
      <c r="A20" s="82" t="s">
        <v>73</v>
      </c>
      <c r="B20" s="45" t="s">
        <v>35</v>
      </c>
      <c r="C20" s="83" t="s">
        <v>60</v>
      </c>
      <c r="D20" s="96">
        <v>4306383.319999999</v>
      </c>
      <c r="E20" s="86">
        <v>961</v>
      </c>
      <c r="F20" s="45">
        <v>20</v>
      </c>
      <c r="G20" s="45">
        <v>17</v>
      </c>
      <c r="H20" s="45"/>
      <c r="I20" s="86">
        <v>939</v>
      </c>
      <c r="J20" s="45">
        <v>19</v>
      </c>
      <c r="K20" s="45">
        <v>17</v>
      </c>
      <c r="L20" s="45"/>
      <c r="M20" s="98">
        <v>17132.9390275806</v>
      </c>
      <c r="N20" s="98">
        <v>3426.58780551612</v>
      </c>
      <c r="O20" s="87">
        <v>6.4203812213959335</v>
      </c>
      <c r="P20" s="98">
        <v>251.35111454418794</v>
      </c>
      <c r="Q20" s="98">
        <v>11719</v>
      </c>
      <c r="R20" s="98">
        <v>415</v>
      </c>
      <c r="S20" s="99">
        <v>0.03541257786500555</v>
      </c>
    </row>
    <row r="21" spans="1:19" ht="12">
      <c r="A21" s="82" t="s">
        <v>146</v>
      </c>
      <c r="B21" s="45" t="s">
        <v>173</v>
      </c>
      <c r="C21" s="83" t="s">
        <v>60</v>
      </c>
      <c r="D21" s="96">
        <v>1870726.65</v>
      </c>
      <c r="E21" s="86">
        <v>995</v>
      </c>
      <c r="F21" s="45">
        <v>44</v>
      </c>
      <c r="G21" s="45">
        <v>37</v>
      </c>
      <c r="H21" s="45"/>
      <c r="I21" s="86">
        <v>979</v>
      </c>
      <c r="J21" s="45">
        <v>43</v>
      </c>
      <c r="K21" s="45">
        <v>39</v>
      </c>
      <c r="L21" s="45"/>
      <c r="M21" s="98">
        <v>13222.763720797218</v>
      </c>
      <c r="N21" s="98">
        <v>6611.381860398609</v>
      </c>
      <c r="O21" s="87">
        <v>4.310747828787747</v>
      </c>
      <c r="P21" s="98">
        <v>141.47773411829604</v>
      </c>
      <c r="Q21" s="98">
        <v>8045</v>
      </c>
      <c r="R21" s="98">
        <v>438</v>
      </c>
      <c r="S21" s="99">
        <v>0.05444375388440025</v>
      </c>
    </row>
    <row r="22" spans="1:19" ht="12">
      <c r="A22" s="47" t="s">
        <v>78</v>
      </c>
      <c r="B22" s="45" t="s">
        <v>24</v>
      </c>
      <c r="C22" s="83" t="s">
        <v>60</v>
      </c>
      <c r="D22" s="96">
        <v>5842312.02</v>
      </c>
      <c r="E22" s="86">
        <v>1010</v>
      </c>
      <c r="F22" s="45">
        <v>53</v>
      </c>
      <c r="G22" s="45">
        <v>41</v>
      </c>
      <c r="H22" s="45"/>
      <c r="I22" s="86">
        <v>988</v>
      </c>
      <c r="J22" s="45">
        <v>49</v>
      </c>
      <c r="K22" s="45">
        <v>42</v>
      </c>
      <c r="L22" s="45"/>
      <c r="M22" s="98">
        <v>28120.80306191904</v>
      </c>
      <c r="N22" s="98">
        <v>9373.60102063968</v>
      </c>
      <c r="O22" s="87">
        <v>3.876133969573824</v>
      </c>
      <c r="P22" s="98">
        <v>207.75765212450887</v>
      </c>
      <c r="Q22" s="98">
        <v>18972</v>
      </c>
      <c r="R22" s="98">
        <v>1184</v>
      </c>
      <c r="S22" s="99">
        <v>0.06240775880244571</v>
      </c>
    </row>
    <row r="23" spans="1:19" ht="12">
      <c r="A23" s="82" t="s">
        <v>141</v>
      </c>
      <c r="B23" s="45" t="s">
        <v>172</v>
      </c>
      <c r="C23" s="83" t="s">
        <v>60</v>
      </c>
      <c r="D23" s="96">
        <v>4345839.890000001</v>
      </c>
      <c r="E23" s="86">
        <v>889</v>
      </c>
      <c r="F23" s="45">
        <v>1</v>
      </c>
      <c r="G23" s="45">
        <v>1</v>
      </c>
      <c r="H23" s="45"/>
      <c r="I23" s="86">
        <v>870</v>
      </c>
      <c r="J23" s="45">
        <v>1</v>
      </c>
      <c r="K23" s="45">
        <v>1</v>
      </c>
      <c r="L23" s="45"/>
      <c r="M23" s="98">
        <v>10922.453087661637</v>
      </c>
      <c r="N23" s="98">
        <v>5461.226543830819</v>
      </c>
      <c r="O23" s="87">
        <v>9.063897936245993</v>
      </c>
      <c r="P23" s="98">
        <v>397.8813051538033</v>
      </c>
      <c r="Q23" s="98">
        <v>5420</v>
      </c>
      <c r="R23" s="98">
        <v>572</v>
      </c>
      <c r="S23" s="99">
        <v>0.1055350553505535</v>
      </c>
    </row>
    <row r="24" spans="1:19" ht="12">
      <c r="A24" s="82" t="s">
        <v>147</v>
      </c>
      <c r="B24" s="45" t="s">
        <v>175</v>
      </c>
      <c r="C24" s="83" t="s">
        <v>60</v>
      </c>
      <c r="D24" s="96">
        <v>1386596.92</v>
      </c>
      <c r="E24" s="86">
        <v>995</v>
      </c>
      <c r="F24" s="45">
        <v>42</v>
      </c>
      <c r="G24" s="45">
        <v>36</v>
      </c>
      <c r="H24" s="45"/>
      <c r="I24" s="86">
        <v>979</v>
      </c>
      <c r="J24" s="45">
        <v>42</v>
      </c>
      <c r="K24" s="45">
        <v>38</v>
      </c>
      <c r="L24" s="45"/>
      <c r="M24" s="98">
        <v>16495.99943597148</v>
      </c>
      <c r="N24" s="98">
        <v>16495.99943597148</v>
      </c>
      <c r="O24" s="87">
        <v>1.8186227585933015</v>
      </c>
      <c r="P24" s="98">
        <v>84.05655719024584</v>
      </c>
      <c r="Q24" s="98">
        <v>9339</v>
      </c>
      <c r="R24" s="98">
        <v>389</v>
      </c>
      <c r="S24" s="99">
        <v>0.04165328193596745</v>
      </c>
    </row>
    <row r="25" spans="1:19" ht="12">
      <c r="A25" s="82" t="s">
        <v>63</v>
      </c>
      <c r="B25" s="45" t="s">
        <v>165</v>
      </c>
      <c r="C25" s="83" t="s">
        <v>60</v>
      </c>
      <c r="D25" s="96">
        <v>885213.58</v>
      </c>
      <c r="E25" s="86">
        <v>1015</v>
      </c>
      <c r="F25" s="45">
        <v>56</v>
      </c>
      <c r="G25" s="45">
        <v>42</v>
      </c>
      <c r="H25" s="45"/>
      <c r="I25" s="86">
        <v>986</v>
      </c>
      <c r="J25" s="45">
        <v>48</v>
      </c>
      <c r="K25" s="45">
        <v>41</v>
      </c>
      <c r="L25" s="45"/>
      <c r="M25" s="98">
        <v>7330.597711257253</v>
      </c>
      <c r="N25" s="98">
        <v>7330.597711257253</v>
      </c>
      <c r="O25" s="87">
        <v>5.456580974096272</v>
      </c>
      <c r="P25" s="98">
        <v>120.75598946599119</v>
      </c>
      <c r="Q25" s="98">
        <v>4983</v>
      </c>
      <c r="R25" s="98">
        <v>145</v>
      </c>
      <c r="S25" s="99">
        <v>0.029098936383704595</v>
      </c>
    </row>
    <row r="26" spans="1:19" ht="12">
      <c r="A26" s="82" t="s">
        <v>66</v>
      </c>
      <c r="B26" s="45" t="s">
        <v>174</v>
      </c>
      <c r="C26" s="83" t="s">
        <v>60</v>
      </c>
      <c r="D26" s="96">
        <v>955172.7500000001</v>
      </c>
      <c r="E26" s="86">
        <v>996</v>
      </c>
      <c r="F26" s="45">
        <v>45</v>
      </c>
      <c r="G26" s="45">
        <v>38</v>
      </c>
      <c r="H26" s="45"/>
      <c r="I26" s="86">
        <v>973</v>
      </c>
      <c r="J26" s="45">
        <v>38</v>
      </c>
      <c r="K26" s="45">
        <v>34</v>
      </c>
      <c r="L26" s="45"/>
      <c r="M26" s="98">
        <v>12227.78972529225</v>
      </c>
      <c r="N26" s="98">
        <v>12227.78972529225</v>
      </c>
      <c r="O26" s="87">
        <v>2.04452321814869</v>
      </c>
      <c r="P26" s="98">
        <v>78.11491458871738</v>
      </c>
      <c r="Q26" s="98">
        <v>7719</v>
      </c>
      <c r="R26" s="98">
        <v>383</v>
      </c>
      <c r="S26" s="99">
        <v>0.049617826143282806</v>
      </c>
    </row>
    <row r="27" spans="1:19" ht="12">
      <c r="A27" s="82" t="s">
        <v>69</v>
      </c>
      <c r="B27" s="45" t="s">
        <v>46</v>
      </c>
      <c r="C27" s="83" t="s">
        <v>60</v>
      </c>
      <c r="D27" s="96">
        <v>10166049.620000001</v>
      </c>
      <c r="E27" s="86">
        <v>997</v>
      </c>
      <c r="F27" s="45">
        <v>47</v>
      </c>
      <c r="G27" s="45">
        <v>39</v>
      </c>
      <c r="H27" s="45"/>
      <c r="I27" s="86">
        <v>972</v>
      </c>
      <c r="J27" s="45">
        <v>37</v>
      </c>
      <c r="K27" s="45">
        <v>33</v>
      </c>
      <c r="L27" s="45"/>
      <c r="M27" s="98">
        <v>37376.74278925345</v>
      </c>
      <c r="N27" s="98">
        <v>9344.185697313362</v>
      </c>
      <c r="O27" s="87">
        <v>5.457939477237006</v>
      </c>
      <c r="P27" s="98">
        <v>271.98864484582487</v>
      </c>
      <c r="Q27" s="98">
        <v>25100</v>
      </c>
      <c r="R27" s="98">
        <v>1550</v>
      </c>
      <c r="S27" s="99">
        <v>0.061752988047808766</v>
      </c>
    </row>
    <row r="28" spans="1:19" ht="12">
      <c r="A28" s="82" t="s">
        <v>151</v>
      </c>
      <c r="B28" s="45" t="s">
        <v>167</v>
      </c>
      <c r="C28" s="83" t="s">
        <v>60</v>
      </c>
      <c r="D28" s="96">
        <v>141399.59</v>
      </c>
      <c r="E28" s="86">
        <v>992</v>
      </c>
      <c r="F28" s="45">
        <v>38</v>
      </c>
      <c r="G28" s="45">
        <v>33</v>
      </c>
      <c r="H28" s="45"/>
      <c r="I28" s="86">
        <v>974</v>
      </c>
      <c r="J28" s="45">
        <v>39</v>
      </c>
      <c r="K28" s="45">
        <v>35</v>
      </c>
      <c r="L28" s="45"/>
      <c r="M28" s="98">
        <v>4975.539535087033</v>
      </c>
      <c r="N28" s="98">
        <v>4975.539535087033</v>
      </c>
      <c r="O28" s="87">
        <v>2.0098322864246074</v>
      </c>
      <c r="P28" s="98">
        <v>28.418946126920204</v>
      </c>
      <c r="Q28" s="98">
        <v>3298</v>
      </c>
      <c r="R28" s="98">
        <v>96</v>
      </c>
      <c r="S28" s="99">
        <v>0.029108550636749546</v>
      </c>
    </row>
    <row r="29" spans="1:19" ht="12">
      <c r="A29" s="47" t="s">
        <v>75</v>
      </c>
      <c r="B29" s="45" t="s">
        <v>48</v>
      </c>
      <c r="C29" s="83" t="s">
        <v>60</v>
      </c>
      <c r="D29" s="96">
        <v>1571940.55</v>
      </c>
      <c r="E29" s="86">
        <v>994</v>
      </c>
      <c r="F29" s="45">
        <v>39</v>
      </c>
      <c r="G29" s="45">
        <v>34</v>
      </c>
      <c r="H29" s="45"/>
      <c r="I29" s="86">
        <v>970</v>
      </c>
      <c r="J29" s="45">
        <v>35</v>
      </c>
      <c r="K29" s="45">
        <v>32</v>
      </c>
      <c r="L29" s="45"/>
      <c r="M29" s="98">
        <v>10420.400323015576</v>
      </c>
      <c r="N29" s="98">
        <v>5210.200161507788</v>
      </c>
      <c r="O29" s="87">
        <v>5.56600497121931</v>
      </c>
      <c r="P29" s="98">
        <v>150.8522226855382</v>
      </c>
      <c r="Q29" s="98">
        <v>7041</v>
      </c>
      <c r="R29" s="98">
        <v>231</v>
      </c>
      <c r="S29" s="99">
        <v>0.032807839795483594</v>
      </c>
    </row>
    <row r="30" spans="1:19" ht="12">
      <c r="A30" s="82" t="s">
        <v>150</v>
      </c>
      <c r="B30" s="45" t="s">
        <v>166</v>
      </c>
      <c r="C30" s="83" t="s">
        <v>60</v>
      </c>
      <c r="D30" s="96">
        <v>2763277.47</v>
      </c>
      <c r="E30" s="86">
        <v>951</v>
      </c>
      <c r="F30" s="45">
        <v>15</v>
      </c>
      <c r="G30" s="45">
        <v>12</v>
      </c>
      <c r="H30" s="45"/>
      <c r="I30" s="86">
        <v>930</v>
      </c>
      <c r="J30" s="45">
        <v>8</v>
      </c>
      <c r="K30" s="45">
        <v>6</v>
      </c>
      <c r="L30" s="45"/>
      <c r="M30" s="98">
        <v>23994.71951633106</v>
      </c>
      <c r="N30" s="98">
        <v>11997.35975816553</v>
      </c>
      <c r="O30" s="87">
        <v>4.292611127623188</v>
      </c>
      <c r="P30" s="98">
        <v>115.16189918866458</v>
      </c>
      <c r="Q30" s="98">
        <v>13121</v>
      </c>
      <c r="R30" s="98">
        <v>599</v>
      </c>
      <c r="S30" s="99">
        <v>0.04565200823107995</v>
      </c>
    </row>
    <row r="31" spans="1:19" ht="12">
      <c r="A31" s="82" t="s">
        <v>148</v>
      </c>
      <c r="B31" s="18" t="s">
        <v>176</v>
      </c>
      <c r="C31" s="84" t="s">
        <v>60</v>
      </c>
      <c r="D31" s="97">
        <v>861576.0199999999</v>
      </c>
      <c r="E31" s="86">
        <v>974</v>
      </c>
      <c r="F31" s="45">
        <v>26</v>
      </c>
      <c r="G31" s="45">
        <v>22</v>
      </c>
      <c r="H31" s="45"/>
      <c r="I31" s="86">
        <v>957</v>
      </c>
      <c r="J31" s="45">
        <v>26</v>
      </c>
      <c r="K31" s="45">
        <v>22</v>
      </c>
      <c r="L31" s="45"/>
      <c r="M31" s="98">
        <v>8979.490044024893</v>
      </c>
      <c r="N31" s="98">
        <v>8979.490044024893</v>
      </c>
      <c r="O31" s="87">
        <v>3.56367676149865</v>
      </c>
      <c r="P31" s="98">
        <v>95.94932627307799</v>
      </c>
      <c r="Q31" s="98">
        <v>5682</v>
      </c>
      <c r="R31" s="98">
        <v>208</v>
      </c>
      <c r="S31" s="99">
        <v>0.036606828581485396</v>
      </c>
    </row>
    <row r="32" spans="1:19" ht="12">
      <c r="A32" s="47" t="s">
        <v>89</v>
      </c>
      <c r="B32" s="18" t="s">
        <v>18</v>
      </c>
      <c r="C32" s="84" t="s">
        <v>60</v>
      </c>
      <c r="D32" s="97">
        <v>3351909.2199999997</v>
      </c>
      <c r="E32" s="86">
        <v>951</v>
      </c>
      <c r="F32" s="45">
        <v>16</v>
      </c>
      <c r="G32" s="45">
        <v>13</v>
      </c>
      <c r="H32" s="45"/>
      <c r="I32" s="86">
        <v>936</v>
      </c>
      <c r="J32" s="45">
        <v>15</v>
      </c>
      <c r="K32" s="45">
        <v>13</v>
      </c>
      <c r="L32" s="45"/>
      <c r="M32" s="98">
        <v>11550.641746340154</v>
      </c>
      <c r="N32" s="98">
        <v>3850.213915446718</v>
      </c>
      <c r="O32" s="87">
        <v>9.09040400575747</v>
      </c>
      <c r="P32" s="98">
        <v>290.192466670699</v>
      </c>
      <c r="Q32" s="98">
        <v>7138</v>
      </c>
      <c r="R32" s="98">
        <v>294</v>
      </c>
      <c r="S32" s="99">
        <v>0.04118800784533483</v>
      </c>
    </row>
    <row r="33" spans="1:19" ht="12">
      <c r="A33" s="82" t="s">
        <v>149</v>
      </c>
      <c r="B33" s="18" t="s">
        <v>177</v>
      </c>
      <c r="C33" s="84" t="s">
        <v>60</v>
      </c>
      <c r="D33" s="97">
        <v>1296902.14</v>
      </c>
      <c r="E33" s="86">
        <v>957</v>
      </c>
      <c r="F33" s="45">
        <v>18</v>
      </c>
      <c r="G33" s="45">
        <v>15</v>
      </c>
      <c r="H33" s="45"/>
      <c r="I33" s="86">
        <v>934</v>
      </c>
      <c r="J33" s="45">
        <v>13</v>
      </c>
      <c r="K33" s="45">
        <v>12</v>
      </c>
      <c r="L33" s="45"/>
      <c r="M33" s="98">
        <v>8400.781996821544</v>
      </c>
      <c r="N33" s="98">
        <v>8400.781996821544</v>
      </c>
      <c r="O33" s="87">
        <v>5.356644181104313</v>
      </c>
      <c r="P33" s="98">
        <v>154.37874003761624</v>
      </c>
      <c r="Q33" s="98">
        <v>4604</v>
      </c>
      <c r="R33" s="98">
        <v>126</v>
      </c>
      <c r="S33" s="99">
        <v>0.02736750651607298</v>
      </c>
    </row>
    <row r="34" spans="1:19" ht="12">
      <c r="A34" s="82" t="s">
        <v>67</v>
      </c>
      <c r="B34" s="18" t="s">
        <v>44</v>
      </c>
      <c r="C34" s="84" t="s">
        <v>60</v>
      </c>
      <c r="D34" s="97">
        <v>5422266.38</v>
      </c>
      <c r="E34" s="86">
        <v>967</v>
      </c>
      <c r="F34" s="45">
        <v>23</v>
      </c>
      <c r="G34" s="45">
        <v>18</v>
      </c>
      <c r="H34" s="45"/>
      <c r="I34" s="86">
        <v>943</v>
      </c>
      <c r="J34" s="45">
        <v>20</v>
      </c>
      <c r="K34" s="45">
        <v>18</v>
      </c>
      <c r="L34" s="45"/>
      <c r="M34" s="98">
        <v>29860.371667019135</v>
      </c>
      <c r="N34" s="98">
        <v>7465.092916754784</v>
      </c>
      <c r="O34" s="87">
        <v>6.965753886772166</v>
      </c>
      <c r="P34" s="98">
        <v>181.58737072884153</v>
      </c>
      <c r="Q34" s="98">
        <v>17444</v>
      </c>
      <c r="R34" s="98">
        <v>768</v>
      </c>
      <c r="S34" s="99">
        <v>0.04402659940380647</v>
      </c>
    </row>
    <row r="35" spans="1:19" ht="12">
      <c r="A35" s="47" t="s">
        <v>81</v>
      </c>
      <c r="B35" s="18" t="s">
        <v>27</v>
      </c>
      <c r="C35" s="84" t="s">
        <v>60</v>
      </c>
      <c r="D35" s="97">
        <v>4794726.96</v>
      </c>
      <c r="E35" s="86">
        <v>947</v>
      </c>
      <c r="F35" s="45">
        <v>12</v>
      </c>
      <c r="G35" s="45">
        <v>9</v>
      </c>
      <c r="H35" s="45"/>
      <c r="I35" s="86">
        <v>925</v>
      </c>
      <c r="J35" s="45">
        <v>6</v>
      </c>
      <c r="K35" s="45">
        <v>5</v>
      </c>
      <c r="L35" s="45"/>
      <c r="M35" s="98">
        <v>15834.752772090225</v>
      </c>
      <c r="N35" s="98">
        <v>3958.6881930225563</v>
      </c>
      <c r="O35" s="87">
        <v>7.578267986065924</v>
      </c>
      <c r="P35" s="98">
        <v>302.79771519079327</v>
      </c>
      <c r="Q35" s="98">
        <v>10430</v>
      </c>
      <c r="R35" s="98">
        <v>495</v>
      </c>
      <c r="S35" s="99">
        <v>0.047459252157238736</v>
      </c>
    </row>
    <row r="36" spans="1:19" ht="12">
      <c r="A36" s="82" t="s">
        <v>145</v>
      </c>
      <c r="B36" s="18" t="s">
        <v>169</v>
      </c>
      <c r="C36" s="84" t="s">
        <v>60</v>
      </c>
      <c r="D36" s="97">
        <v>3840793.1400000006</v>
      </c>
      <c r="E36" s="86">
        <v>992</v>
      </c>
      <c r="F36" s="45">
        <v>37</v>
      </c>
      <c r="G36" s="45">
        <v>32</v>
      </c>
      <c r="H36" s="45"/>
      <c r="I36" s="86">
        <v>969</v>
      </c>
      <c r="J36" s="45">
        <v>34</v>
      </c>
      <c r="K36" s="45">
        <v>31</v>
      </c>
      <c r="L36" s="45"/>
      <c r="M36" s="98">
        <v>12711.063475150091</v>
      </c>
      <c r="N36" s="98">
        <v>6355.531737575046</v>
      </c>
      <c r="O36" s="87">
        <v>5.9003717624905025</v>
      </c>
      <c r="P36" s="98">
        <v>302.1614318509765</v>
      </c>
      <c r="Q36" s="98">
        <v>8687</v>
      </c>
      <c r="R36" s="98">
        <v>322</v>
      </c>
      <c r="S36" s="99">
        <v>0.037066881547139406</v>
      </c>
    </row>
    <row r="37" spans="1:19" ht="12">
      <c r="A37" s="82" t="s">
        <v>68</v>
      </c>
      <c r="B37" s="18" t="s">
        <v>45</v>
      </c>
      <c r="C37" s="84" t="s">
        <v>60</v>
      </c>
      <c r="D37" s="100">
        <v>13030736.570000002</v>
      </c>
      <c r="E37" s="86">
        <v>974</v>
      </c>
      <c r="F37" s="45">
        <v>25</v>
      </c>
      <c r="G37" s="45">
        <v>21</v>
      </c>
      <c r="H37" s="45"/>
      <c r="I37" s="86">
        <v>954</v>
      </c>
      <c r="J37" s="45">
        <v>24</v>
      </c>
      <c r="K37" s="45">
        <v>21</v>
      </c>
      <c r="L37" s="45"/>
      <c r="M37" s="98">
        <v>35263.60742516027</v>
      </c>
      <c r="N37" s="98">
        <v>5037.658203594324</v>
      </c>
      <c r="O37" s="87">
        <v>8.989437642554497</v>
      </c>
      <c r="P37" s="98">
        <v>369.523639850377</v>
      </c>
      <c r="Q37" s="98">
        <v>21220</v>
      </c>
      <c r="R37" s="98">
        <v>1172</v>
      </c>
      <c r="S37" s="99">
        <v>0.05523091423185674</v>
      </c>
    </row>
    <row r="38" spans="1:19" ht="12">
      <c r="A38" s="82" t="s">
        <v>71</v>
      </c>
      <c r="B38" s="18" t="s">
        <v>33</v>
      </c>
      <c r="C38" s="84" t="s">
        <v>60</v>
      </c>
      <c r="D38" s="100">
        <v>4263903.67</v>
      </c>
      <c r="E38" s="86">
        <v>977</v>
      </c>
      <c r="F38" s="45">
        <v>27</v>
      </c>
      <c r="G38" s="45">
        <v>23</v>
      </c>
      <c r="H38" s="45"/>
      <c r="I38" s="86">
        <v>957</v>
      </c>
      <c r="J38" s="45">
        <v>25</v>
      </c>
      <c r="K38" s="45">
        <v>23</v>
      </c>
      <c r="L38" s="45"/>
      <c r="M38" s="98">
        <v>33512.98586908524</v>
      </c>
      <c r="N38" s="98">
        <v>11170.99528969508</v>
      </c>
      <c r="O38" s="87">
        <v>4.147645946648504</v>
      </c>
      <c r="P38" s="98">
        <v>127.23138686169195</v>
      </c>
      <c r="Q38" s="98">
        <v>23796</v>
      </c>
      <c r="R38" s="98">
        <v>1023</v>
      </c>
      <c r="S38" s="99">
        <v>0.042990418557740794</v>
      </c>
    </row>
    <row r="39" spans="1:19" ht="12">
      <c r="A39" s="82" t="s">
        <v>72</v>
      </c>
      <c r="B39" s="18" t="s">
        <v>34</v>
      </c>
      <c r="C39" s="84" t="s">
        <v>60</v>
      </c>
      <c r="D39" s="100">
        <v>12680130.48</v>
      </c>
      <c r="E39" s="86">
        <v>986</v>
      </c>
      <c r="F39" s="45">
        <v>34</v>
      </c>
      <c r="G39" s="45">
        <v>30</v>
      </c>
      <c r="H39" s="45"/>
      <c r="I39" s="86">
        <v>961</v>
      </c>
      <c r="J39" s="45">
        <v>29</v>
      </c>
      <c r="K39" s="45">
        <v>27</v>
      </c>
      <c r="L39" s="45"/>
      <c r="M39" s="98">
        <v>27796.828947895214</v>
      </c>
      <c r="N39" s="98">
        <v>3474.6036184869017</v>
      </c>
      <c r="O39" s="87">
        <v>8.418226425705964</v>
      </c>
      <c r="P39" s="98">
        <v>456.1718354193831</v>
      </c>
      <c r="Q39" s="98">
        <v>19907</v>
      </c>
      <c r="R39" s="98">
        <v>767</v>
      </c>
      <c r="S39" s="99">
        <v>0.038529160596775004</v>
      </c>
    </row>
    <row r="40" spans="1:19" ht="12">
      <c r="A40" s="82" t="s">
        <v>74</v>
      </c>
      <c r="B40" s="18" t="s">
        <v>36</v>
      </c>
      <c r="C40" s="84" t="s">
        <v>60</v>
      </c>
      <c r="D40" s="100">
        <v>29801121.080000002</v>
      </c>
      <c r="E40" s="86">
        <v>981</v>
      </c>
      <c r="F40" s="45">
        <v>31</v>
      </c>
      <c r="G40" s="45">
        <v>27</v>
      </c>
      <c r="H40" s="45"/>
      <c r="I40" s="86">
        <v>961</v>
      </c>
      <c r="J40" s="45">
        <v>30</v>
      </c>
      <c r="K40" s="45">
        <v>26</v>
      </c>
      <c r="L40" s="45"/>
      <c r="M40" s="98">
        <v>93818.62766725422</v>
      </c>
      <c r="N40" s="98">
        <v>8528.966151568566</v>
      </c>
      <c r="O40" s="87">
        <v>7.02419142536672</v>
      </c>
      <c r="P40" s="98">
        <v>317.6460988717017</v>
      </c>
      <c r="Q40" s="98">
        <v>61359</v>
      </c>
      <c r="R40" s="98">
        <v>2904</v>
      </c>
      <c r="S40" s="99">
        <v>0.047328020339314526</v>
      </c>
    </row>
    <row r="41" spans="1:19" ht="12">
      <c r="A41" s="47" t="s">
        <v>76</v>
      </c>
      <c r="B41" s="18" t="s">
        <v>37</v>
      </c>
      <c r="C41" s="84" t="s">
        <v>60</v>
      </c>
      <c r="D41" s="100">
        <v>33712291.20999999</v>
      </c>
      <c r="E41" s="86">
        <v>980</v>
      </c>
      <c r="F41" s="45">
        <v>29</v>
      </c>
      <c r="G41" s="45">
        <v>26</v>
      </c>
      <c r="H41" s="45"/>
      <c r="I41" s="86">
        <v>965</v>
      </c>
      <c r="J41" s="45">
        <v>32</v>
      </c>
      <c r="K41" s="45">
        <v>29</v>
      </c>
      <c r="L41" s="45"/>
      <c r="M41" s="98">
        <v>87661.77755464122</v>
      </c>
      <c r="N41" s="98">
        <v>6261.555539617229</v>
      </c>
      <c r="O41" s="87">
        <v>7.289379907927367</v>
      </c>
      <c r="P41" s="98">
        <v>384.572297646902</v>
      </c>
      <c r="Q41" s="98">
        <v>57053</v>
      </c>
      <c r="R41" s="98">
        <v>3391</v>
      </c>
      <c r="S41" s="99">
        <v>0.05943596305189911</v>
      </c>
    </row>
    <row r="42" spans="1:19" ht="12">
      <c r="A42" s="47" t="s">
        <v>79</v>
      </c>
      <c r="B42" s="18" t="s">
        <v>25</v>
      </c>
      <c r="C42" s="84" t="s">
        <v>60</v>
      </c>
      <c r="D42" s="100">
        <v>5538862.619999999</v>
      </c>
      <c r="E42" s="86">
        <v>947</v>
      </c>
      <c r="F42" s="45">
        <v>11</v>
      </c>
      <c r="G42" s="45">
        <v>10</v>
      </c>
      <c r="H42" s="45"/>
      <c r="I42" s="86">
        <v>934</v>
      </c>
      <c r="J42" s="45">
        <v>14</v>
      </c>
      <c r="K42" s="45">
        <v>11</v>
      </c>
      <c r="L42" s="45"/>
      <c r="M42" s="98">
        <v>16065.99679552854</v>
      </c>
      <c r="N42" s="98">
        <v>4016.499198882135</v>
      </c>
      <c r="O42" s="87">
        <v>9.896678184589991</v>
      </c>
      <c r="P42" s="98">
        <v>344.7568607471381</v>
      </c>
      <c r="Q42" s="98">
        <v>9608</v>
      </c>
      <c r="R42" s="98">
        <v>254</v>
      </c>
      <c r="S42" s="99">
        <v>0.026436303080766027</v>
      </c>
    </row>
    <row r="43" spans="1:19" ht="12">
      <c r="A43" s="47" t="s">
        <v>80</v>
      </c>
      <c r="B43" s="18" t="s">
        <v>26</v>
      </c>
      <c r="C43" s="84" t="s">
        <v>60</v>
      </c>
      <c r="D43" s="100">
        <v>23211491.04</v>
      </c>
      <c r="E43" s="86">
        <v>948</v>
      </c>
      <c r="F43" s="45">
        <v>14</v>
      </c>
      <c r="G43" s="45">
        <v>11</v>
      </c>
      <c r="H43" s="45"/>
      <c r="I43" s="86">
        <v>937</v>
      </c>
      <c r="J43" s="45">
        <v>18</v>
      </c>
      <c r="K43" s="45">
        <v>14</v>
      </c>
      <c r="L43" s="45"/>
      <c r="M43" s="98">
        <v>51756.26445585763</v>
      </c>
      <c r="N43" s="98">
        <v>6469.533056982204</v>
      </c>
      <c r="O43" s="87">
        <v>6.318075762189037</v>
      </c>
      <c r="P43" s="98">
        <v>448.47693866694794</v>
      </c>
      <c r="Q43" s="98">
        <v>30626</v>
      </c>
      <c r="R43" s="98">
        <v>1770</v>
      </c>
      <c r="S43" s="99">
        <v>0.057794031215307254</v>
      </c>
    </row>
    <row r="44" spans="1:19" ht="12">
      <c r="A44" s="47" t="s">
        <v>82</v>
      </c>
      <c r="B44" s="18" t="s">
        <v>28</v>
      </c>
      <c r="C44" s="84" t="s">
        <v>60</v>
      </c>
      <c r="D44" s="100">
        <v>17537958.22</v>
      </c>
      <c r="E44" s="86">
        <v>935</v>
      </c>
      <c r="F44" s="45">
        <v>5</v>
      </c>
      <c r="G44" s="45">
        <v>3</v>
      </c>
      <c r="H44" s="45"/>
      <c r="I44" s="86">
        <v>921</v>
      </c>
      <c r="J44" s="45">
        <v>5</v>
      </c>
      <c r="K44" s="45">
        <v>3</v>
      </c>
      <c r="L44" s="45"/>
      <c r="M44" s="98">
        <v>43906.83715590957</v>
      </c>
      <c r="N44" s="98">
        <v>5488.354644488696</v>
      </c>
      <c r="O44" s="87">
        <v>6.399914414290241</v>
      </c>
      <c r="P44" s="98">
        <v>399.43569967757304</v>
      </c>
      <c r="Q44" s="98">
        <v>25540</v>
      </c>
      <c r="R44" s="98">
        <v>885</v>
      </c>
      <c r="S44" s="99">
        <v>0.03465152701644479</v>
      </c>
    </row>
    <row r="45" spans="1:19" ht="12">
      <c r="A45" s="47" t="s">
        <v>83</v>
      </c>
      <c r="B45" s="18" t="s">
        <v>29</v>
      </c>
      <c r="C45" s="84" t="s">
        <v>60</v>
      </c>
      <c r="D45" s="100">
        <v>15826004.790000001</v>
      </c>
      <c r="E45" s="86">
        <v>958</v>
      </c>
      <c r="F45" s="45">
        <v>19</v>
      </c>
      <c r="G45" s="45">
        <v>16</v>
      </c>
      <c r="H45" s="45"/>
      <c r="I45" s="86">
        <v>937</v>
      </c>
      <c r="J45" s="45">
        <v>16</v>
      </c>
      <c r="K45" s="45">
        <v>16</v>
      </c>
      <c r="L45" s="45"/>
      <c r="M45" s="98">
        <v>38908.78975185342</v>
      </c>
      <c r="N45" s="98">
        <v>3890.8789751853424</v>
      </c>
      <c r="O45" s="87">
        <v>8.532776324254217</v>
      </c>
      <c r="P45" s="98">
        <v>406.7462619868851</v>
      </c>
      <c r="Q45" s="98">
        <v>20595</v>
      </c>
      <c r="R45" s="98">
        <v>1382</v>
      </c>
      <c r="S45" s="99">
        <v>0.06710366593833454</v>
      </c>
    </row>
    <row r="46" spans="1:19" ht="12">
      <c r="A46" s="47" t="s">
        <v>84</v>
      </c>
      <c r="B46" s="18" t="s">
        <v>30</v>
      </c>
      <c r="C46" s="84" t="s">
        <v>60</v>
      </c>
      <c r="D46" s="100">
        <v>10212163.44</v>
      </c>
      <c r="E46" s="86">
        <v>967</v>
      </c>
      <c r="F46" s="45">
        <v>22</v>
      </c>
      <c r="G46" s="45">
        <v>19</v>
      </c>
      <c r="H46" s="45"/>
      <c r="I46" s="86">
        <v>945</v>
      </c>
      <c r="J46" s="45">
        <v>21</v>
      </c>
      <c r="K46" s="45">
        <v>19</v>
      </c>
      <c r="L46" s="45"/>
      <c r="M46" s="98">
        <v>30283.433402644456</v>
      </c>
      <c r="N46" s="98">
        <v>6056.686680528891</v>
      </c>
      <c r="O46" s="87">
        <v>7.033548579778939</v>
      </c>
      <c r="P46" s="98">
        <v>337.21947258160753</v>
      </c>
      <c r="Q46" s="98">
        <v>15801</v>
      </c>
      <c r="R46" s="98">
        <v>1053</v>
      </c>
      <c r="S46" s="99">
        <v>0.06664135181317637</v>
      </c>
    </row>
    <row r="47" spans="1:19" ht="12">
      <c r="A47" s="47" t="s">
        <v>85</v>
      </c>
      <c r="B47" s="18" t="s">
        <v>31</v>
      </c>
      <c r="C47" s="84" t="s">
        <v>60</v>
      </c>
      <c r="D47" s="100">
        <v>26146188.13</v>
      </c>
      <c r="E47" s="86">
        <v>931</v>
      </c>
      <c r="F47" s="45">
        <v>4</v>
      </c>
      <c r="G47" s="45">
        <v>2</v>
      </c>
      <c r="H47" s="45"/>
      <c r="I47" s="86">
        <v>916</v>
      </c>
      <c r="J47" s="45">
        <v>3</v>
      </c>
      <c r="K47" s="45">
        <v>2</v>
      </c>
      <c r="L47" s="45"/>
      <c r="M47" s="98">
        <v>60119.77712376773</v>
      </c>
      <c r="N47" s="98">
        <v>4624.598240289825</v>
      </c>
      <c r="O47" s="87">
        <v>8.666033457300161</v>
      </c>
      <c r="P47" s="98">
        <v>434.9016144250371</v>
      </c>
      <c r="Q47" s="98">
        <v>36313</v>
      </c>
      <c r="R47" s="98">
        <v>2892</v>
      </c>
      <c r="S47" s="99">
        <v>0.07964089995318481</v>
      </c>
    </row>
    <row r="48" spans="1:19" ht="12">
      <c r="A48" s="47" t="s">
        <v>86</v>
      </c>
      <c r="B48" s="18" t="s">
        <v>32</v>
      </c>
      <c r="C48" s="84" t="s">
        <v>60</v>
      </c>
      <c r="D48" s="100">
        <v>2230907.9600000004</v>
      </c>
      <c r="E48" s="86">
        <v>1077</v>
      </c>
      <c r="F48" s="45">
        <v>76</v>
      </c>
      <c r="G48" s="45">
        <v>48</v>
      </c>
      <c r="H48" s="45"/>
      <c r="I48" s="86">
        <v>1064</v>
      </c>
      <c r="J48" s="45">
        <v>70</v>
      </c>
      <c r="K48" s="45">
        <v>47</v>
      </c>
      <c r="L48" s="45"/>
      <c r="M48" s="98">
        <v>26682.763583371543</v>
      </c>
      <c r="N48" s="98">
        <v>8894.254527790514</v>
      </c>
      <c r="O48" s="87">
        <v>3.2980092082680974</v>
      </c>
      <c r="P48" s="98">
        <v>83.60857948725679</v>
      </c>
      <c r="Q48" s="98">
        <v>18912</v>
      </c>
      <c r="R48" s="98">
        <v>488</v>
      </c>
      <c r="S48" s="99">
        <v>0.025803722504230117</v>
      </c>
    </row>
    <row r="49" spans="1:19" ht="12">
      <c r="A49" s="47" t="s">
        <v>87</v>
      </c>
      <c r="B49" s="18" t="s">
        <v>49</v>
      </c>
      <c r="C49" s="84" t="s">
        <v>60</v>
      </c>
      <c r="D49" s="100">
        <v>3544095.2300000004</v>
      </c>
      <c r="E49" s="86">
        <v>990</v>
      </c>
      <c r="F49" s="45">
        <v>35</v>
      </c>
      <c r="G49" s="45">
        <v>31</v>
      </c>
      <c r="H49" s="45"/>
      <c r="I49" s="86">
        <v>965</v>
      </c>
      <c r="J49" s="45">
        <v>33</v>
      </c>
      <c r="K49" s="45">
        <v>30</v>
      </c>
      <c r="L49" s="45"/>
      <c r="M49" s="98">
        <v>23768.813771150046</v>
      </c>
      <c r="N49" s="98">
        <v>5942.203442787511</v>
      </c>
      <c r="O49" s="87">
        <v>4.417553227980027</v>
      </c>
      <c r="P49" s="98">
        <v>149.10694593862016</v>
      </c>
      <c r="Q49" s="98">
        <v>14256</v>
      </c>
      <c r="R49" s="98">
        <v>577</v>
      </c>
      <c r="S49" s="99">
        <v>0.040474186307519644</v>
      </c>
    </row>
    <row r="50" spans="1:19" ht="12">
      <c r="A50" s="47" t="s">
        <v>88</v>
      </c>
      <c r="B50" s="18" t="s">
        <v>17</v>
      </c>
      <c r="C50" s="84" t="s">
        <v>60</v>
      </c>
      <c r="D50" s="100">
        <v>5293105.470000001</v>
      </c>
      <c r="E50" s="86">
        <v>1060</v>
      </c>
      <c r="F50" s="45">
        <v>71</v>
      </c>
      <c r="G50" s="45">
        <v>46</v>
      </c>
      <c r="H50" s="45"/>
      <c r="I50" s="86">
        <v>1047</v>
      </c>
      <c r="J50" s="45">
        <v>66</v>
      </c>
      <c r="K50" s="45">
        <v>46</v>
      </c>
      <c r="L50" s="45"/>
      <c r="M50" s="98">
        <v>39340.95476648753</v>
      </c>
      <c r="N50" s="98">
        <v>13113.651588829176</v>
      </c>
      <c r="O50" s="87">
        <v>2.6181367638728545</v>
      </c>
      <c r="P50" s="98">
        <v>134.54440802003404</v>
      </c>
      <c r="Q50" s="98">
        <v>26891</v>
      </c>
      <c r="R50" s="98">
        <v>940</v>
      </c>
      <c r="S50" s="99">
        <v>0.03495593321185527</v>
      </c>
    </row>
    <row r="51" spans="1:19" ht="12">
      <c r="A51" s="47" t="s">
        <v>90</v>
      </c>
      <c r="B51" s="18" t="s">
        <v>50</v>
      </c>
      <c r="C51" s="84" t="s">
        <v>60</v>
      </c>
      <c r="D51" s="100">
        <v>5859438.1</v>
      </c>
      <c r="E51" s="86">
        <v>980</v>
      </c>
      <c r="F51" s="45">
        <v>30</v>
      </c>
      <c r="G51" s="45">
        <v>25</v>
      </c>
      <c r="H51" s="45"/>
      <c r="I51" s="86">
        <v>958</v>
      </c>
      <c r="J51" s="45">
        <v>27</v>
      </c>
      <c r="K51" s="45">
        <v>24</v>
      </c>
      <c r="L51" s="45"/>
      <c r="M51" s="98">
        <v>15444.610433626705</v>
      </c>
      <c r="N51" s="98">
        <v>5148.203477875569</v>
      </c>
      <c r="O51" s="87">
        <v>9.906368351440026</v>
      </c>
      <c r="P51" s="98">
        <v>379.3840009873325</v>
      </c>
      <c r="Q51" s="98">
        <v>9514</v>
      </c>
      <c r="R51" s="98">
        <v>237</v>
      </c>
      <c r="S51" s="99">
        <v>0.02491065797771705</v>
      </c>
    </row>
    <row r="52" spans="1:19" ht="12">
      <c r="A52" s="82" t="s">
        <v>91</v>
      </c>
      <c r="B52" s="18" t="s">
        <v>51</v>
      </c>
      <c r="C52" s="84" t="s">
        <v>60</v>
      </c>
      <c r="D52" s="100">
        <v>9658709.69</v>
      </c>
      <c r="E52" s="86">
        <v>997</v>
      </c>
      <c r="F52" s="45">
        <v>46</v>
      </c>
      <c r="G52" s="45">
        <v>40</v>
      </c>
      <c r="H52" s="45"/>
      <c r="I52" s="86">
        <v>976</v>
      </c>
      <c r="J52" s="45">
        <v>40</v>
      </c>
      <c r="K52" s="45">
        <v>36</v>
      </c>
      <c r="L52" s="45"/>
      <c r="M52" s="98">
        <v>42662.273434576666</v>
      </c>
      <c r="N52" s="98">
        <v>10665.568358644166</v>
      </c>
      <c r="O52" s="87">
        <v>5.555259504945126</v>
      </c>
      <c r="P52" s="98">
        <v>226.39931987712276</v>
      </c>
      <c r="Q52" s="98">
        <v>26098</v>
      </c>
      <c r="R52" s="98">
        <v>1155</v>
      </c>
      <c r="S52" s="99">
        <v>0.04425626484788106</v>
      </c>
    </row>
    <row r="53" spans="1:19" ht="12">
      <c r="A53" s="82" t="s">
        <v>92</v>
      </c>
      <c r="B53" s="18" t="s">
        <v>52</v>
      </c>
      <c r="C53" s="84" t="s">
        <v>60</v>
      </c>
      <c r="D53" s="100">
        <v>5239122.0600000005</v>
      </c>
      <c r="E53" s="86">
        <v>983</v>
      </c>
      <c r="F53" s="45">
        <v>32</v>
      </c>
      <c r="G53" s="45">
        <v>28</v>
      </c>
      <c r="H53" s="45"/>
      <c r="I53" s="86">
        <v>962</v>
      </c>
      <c r="J53" s="45">
        <v>31</v>
      </c>
      <c r="K53" s="45">
        <v>28</v>
      </c>
      <c r="L53" s="45"/>
      <c r="M53" s="98">
        <v>23307.380373433138</v>
      </c>
      <c r="N53" s="98">
        <v>5826.845093358284</v>
      </c>
      <c r="O53" s="87">
        <v>6.6073491543278084</v>
      </c>
      <c r="P53" s="98">
        <v>224.78382280883875</v>
      </c>
      <c r="Q53" s="98">
        <v>15932</v>
      </c>
      <c r="R53" s="98">
        <v>573</v>
      </c>
      <c r="S53" s="99">
        <v>0.03596535274918403</v>
      </c>
    </row>
    <row r="54" spans="1:19" ht="12">
      <c r="A54" s="82" t="s">
        <v>93</v>
      </c>
      <c r="B54" s="18" t="s">
        <v>53</v>
      </c>
      <c r="C54" s="84" t="s">
        <v>59</v>
      </c>
      <c r="D54" s="100">
        <v>41502500.309999995</v>
      </c>
      <c r="E54" s="86">
        <v>1010</v>
      </c>
      <c r="F54" s="45">
        <v>52</v>
      </c>
      <c r="G54" s="45">
        <v>0</v>
      </c>
      <c r="H54" s="45">
        <v>11</v>
      </c>
      <c r="I54" s="86">
        <v>1071</v>
      </c>
      <c r="J54" s="45">
        <v>72</v>
      </c>
      <c r="K54" s="45">
        <v>0</v>
      </c>
      <c r="L54" s="45">
        <v>23</v>
      </c>
      <c r="M54" s="98">
        <v>183941.85266322125</v>
      </c>
      <c r="N54" s="98">
        <v>18394.185266322125</v>
      </c>
      <c r="O54" s="87">
        <v>3.794677447758269</v>
      </c>
      <c r="P54" s="98">
        <v>225.6283695586498</v>
      </c>
      <c r="Q54" s="98">
        <v>115425</v>
      </c>
      <c r="R54" s="98">
        <v>6284</v>
      </c>
      <c r="S54" s="99">
        <v>0.05444227853584579</v>
      </c>
    </row>
    <row r="55" spans="1:19" ht="12">
      <c r="A55" s="82" t="s">
        <v>94</v>
      </c>
      <c r="B55" s="18" t="s">
        <v>19</v>
      </c>
      <c r="C55" s="84" t="s">
        <v>59</v>
      </c>
      <c r="D55" s="100">
        <v>34684437.16</v>
      </c>
      <c r="E55" s="86">
        <v>1014</v>
      </c>
      <c r="F55" s="45">
        <v>54</v>
      </c>
      <c r="G55" s="45">
        <v>0</v>
      </c>
      <c r="H55" s="45">
        <v>12</v>
      </c>
      <c r="I55" s="86">
        <v>1026</v>
      </c>
      <c r="J55" s="45">
        <v>61</v>
      </c>
      <c r="K55" s="45">
        <v>0</v>
      </c>
      <c r="L55" s="45">
        <v>15</v>
      </c>
      <c r="M55" s="98">
        <v>156975.3434521433</v>
      </c>
      <c r="N55" s="98">
        <v>13081.278621011943</v>
      </c>
      <c r="O55" s="87">
        <v>4.083443844768017</v>
      </c>
      <c r="P55" s="98">
        <v>220.95468241847902</v>
      </c>
      <c r="Q55" s="98">
        <v>110332</v>
      </c>
      <c r="R55" s="98">
        <v>8217</v>
      </c>
      <c r="S55" s="99">
        <v>0.07447522024435341</v>
      </c>
    </row>
    <row r="56" spans="1:19" ht="12">
      <c r="A56" s="82" t="s">
        <v>95</v>
      </c>
      <c r="B56" s="18" t="s">
        <v>20</v>
      </c>
      <c r="C56" s="84" t="s">
        <v>59</v>
      </c>
      <c r="D56" s="100">
        <v>46800933.56</v>
      </c>
      <c r="E56" s="86">
        <v>1004</v>
      </c>
      <c r="F56" s="45">
        <v>50</v>
      </c>
      <c r="G56" s="45">
        <v>0</v>
      </c>
      <c r="H56" s="45">
        <v>9</v>
      </c>
      <c r="I56" s="86">
        <v>1020</v>
      </c>
      <c r="J56" s="45">
        <v>60</v>
      </c>
      <c r="K56" s="45">
        <v>0</v>
      </c>
      <c r="L56" s="45">
        <v>13</v>
      </c>
      <c r="M56" s="98">
        <v>137557.74113941786</v>
      </c>
      <c r="N56" s="98">
        <v>11463.14509495149</v>
      </c>
      <c r="O56" s="87">
        <v>5.401368137086177</v>
      </c>
      <c r="P56" s="98">
        <v>340.2275522434336</v>
      </c>
      <c r="Q56" s="98">
        <v>94953</v>
      </c>
      <c r="R56" s="98">
        <v>7036</v>
      </c>
      <c r="S56" s="99">
        <v>0.07409981780459807</v>
      </c>
    </row>
    <row r="57" spans="1:19" ht="12">
      <c r="A57" s="82" t="s">
        <v>96</v>
      </c>
      <c r="B57" s="18" t="s">
        <v>21</v>
      </c>
      <c r="C57" s="84" t="s">
        <v>59</v>
      </c>
      <c r="D57" s="100">
        <v>9345847.280000001</v>
      </c>
      <c r="E57" s="86">
        <v>1097</v>
      </c>
      <c r="F57" s="45">
        <v>78</v>
      </c>
      <c r="G57" s="45">
        <v>0</v>
      </c>
      <c r="H57" s="45">
        <v>30</v>
      </c>
      <c r="I57" s="86">
        <v>1128</v>
      </c>
      <c r="J57" s="45">
        <v>80</v>
      </c>
      <c r="K57" s="45">
        <v>0</v>
      </c>
      <c r="L57" s="45">
        <v>31</v>
      </c>
      <c r="M57" s="98">
        <v>147673.88788392383</v>
      </c>
      <c r="N57" s="98">
        <v>36918.47197098096</v>
      </c>
      <c r="O57" s="87">
        <v>1.0970118165192273</v>
      </c>
      <c r="P57" s="98">
        <v>63.28706729348198</v>
      </c>
      <c r="Q57" s="98">
        <v>108537</v>
      </c>
      <c r="R57" s="98">
        <v>4946</v>
      </c>
      <c r="S57" s="99">
        <v>0.045569713553903275</v>
      </c>
    </row>
    <row r="58" spans="1:19" ht="12">
      <c r="A58" s="82" t="s">
        <v>97</v>
      </c>
      <c r="B58" s="18" t="s">
        <v>22</v>
      </c>
      <c r="C58" s="84" t="s">
        <v>59</v>
      </c>
      <c r="D58" s="100">
        <v>28744018.470000003</v>
      </c>
      <c r="E58" s="86">
        <v>1049</v>
      </c>
      <c r="F58" s="45">
        <v>69</v>
      </c>
      <c r="G58" s="45">
        <v>0</v>
      </c>
      <c r="H58" s="45">
        <v>23</v>
      </c>
      <c r="I58" s="86">
        <v>1063</v>
      </c>
      <c r="J58" s="45">
        <v>69</v>
      </c>
      <c r="K58" s="45">
        <v>0</v>
      </c>
      <c r="L58" s="45">
        <v>22</v>
      </c>
      <c r="M58" s="98">
        <v>146168.97946390443</v>
      </c>
      <c r="N58" s="98">
        <v>24361.496577317404</v>
      </c>
      <c r="O58" s="87">
        <v>2.948642055111515</v>
      </c>
      <c r="P58" s="98">
        <v>196.64923826808388</v>
      </c>
      <c r="Q58" s="98">
        <v>95071</v>
      </c>
      <c r="R58" s="98">
        <v>5862</v>
      </c>
      <c r="S58" s="99">
        <v>0.061659181033122616</v>
      </c>
    </row>
    <row r="59" spans="1:19" ht="12">
      <c r="A59" s="82" t="s">
        <v>98</v>
      </c>
      <c r="B59" s="18" t="s">
        <v>23</v>
      </c>
      <c r="C59" s="84" t="s">
        <v>59</v>
      </c>
      <c r="D59" s="100">
        <v>30479034.109999996</v>
      </c>
      <c r="E59" s="86">
        <v>1066</v>
      </c>
      <c r="F59" s="45">
        <v>72</v>
      </c>
      <c r="G59" s="45">
        <v>0</v>
      </c>
      <c r="H59" s="45">
        <v>25</v>
      </c>
      <c r="I59" s="86">
        <v>1076</v>
      </c>
      <c r="J59" s="45">
        <v>73</v>
      </c>
      <c r="K59" s="45">
        <v>0</v>
      </c>
      <c r="L59" s="45">
        <v>24</v>
      </c>
      <c r="M59" s="98">
        <v>104930.4588713154</v>
      </c>
      <c r="N59" s="98">
        <v>14990.065553045057</v>
      </c>
      <c r="O59" s="87">
        <v>4.97472331308653</v>
      </c>
      <c r="P59" s="98">
        <v>290.46889185321174</v>
      </c>
      <c r="Q59" s="98">
        <v>66626</v>
      </c>
      <c r="R59" s="98">
        <v>4584</v>
      </c>
      <c r="S59" s="99">
        <v>0.06880196920121275</v>
      </c>
    </row>
    <row r="60" spans="1:19" ht="12">
      <c r="A60" s="82" t="s">
        <v>99</v>
      </c>
      <c r="B60" s="18" t="s">
        <v>11</v>
      </c>
      <c r="C60" s="84" t="s">
        <v>59</v>
      </c>
      <c r="D60" s="100">
        <v>30820598.42</v>
      </c>
      <c r="E60" s="86">
        <v>1055</v>
      </c>
      <c r="F60" s="45">
        <v>70</v>
      </c>
      <c r="G60" s="45">
        <v>0</v>
      </c>
      <c r="H60" s="45">
        <v>24</v>
      </c>
      <c r="I60" s="86">
        <v>1055</v>
      </c>
      <c r="J60" s="45">
        <v>67</v>
      </c>
      <c r="K60" s="45">
        <v>0</v>
      </c>
      <c r="L60" s="45">
        <v>20</v>
      </c>
      <c r="M60" s="98">
        <v>104049.26417216388</v>
      </c>
      <c r="N60" s="98">
        <v>11561.029352462654</v>
      </c>
      <c r="O60" s="87">
        <v>6.093267502122451</v>
      </c>
      <c r="P60" s="98">
        <v>296.2115942406192</v>
      </c>
      <c r="Q60" s="98">
        <v>71421</v>
      </c>
      <c r="R60" s="98">
        <v>3694</v>
      </c>
      <c r="S60" s="99">
        <v>0.051721482477142575</v>
      </c>
    </row>
    <row r="61" spans="1:19" ht="12">
      <c r="A61" s="82" t="s">
        <v>107</v>
      </c>
      <c r="B61" s="18" t="s">
        <v>13</v>
      </c>
      <c r="C61" s="84" t="s">
        <v>59</v>
      </c>
      <c r="D61" s="100">
        <v>33757179.79</v>
      </c>
      <c r="E61" s="86">
        <v>1045</v>
      </c>
      <c r="F61" s="45">
        <v>66</v>
      </c>
      <c r="G61" s="45">
        <v>0</v>
      </c>
      <c r="H61" s="45">
        <v>20</v>
      </c>
      <c r="I61" s="86">
        <v>1034</v>
      </c>
      <c r="J61" s="45">
        <v>63</v>
      </c>
      <c r="K61" s="45">
        <v>0</v>
      </c>
      <c r="L61" s="45">
        <v>17</v>
      </c>
      <c r="M61" s="98">
        <v>94432.4814878959</v>
      </c>
      <c r="N61" s="98">
        <v>11804.060185986988</v>
      </c>
      <c r="O61" s="87">
        <v>6.7667394728148205</v>
      </c>
      <c r="P61" s="98">
        <v>357.47424252879455</v>
      </c>
      <c r="Q61" s="98">
        <v>60939</v>
      </c>
      <c r="R61" s="98">
        <v>3399</v>
      </c>
      <c r="S61" s="99">
        <v>0.05577708856397381</v>
      </c>
    </row>
    <row r="62" spans="1:19" ht="12">
      <c r="A62" s="82" t="s">
        <v>101</v>
      </c>
      <c r="B62" s="18" t="s">
        <v>14</v>
      </c>
      <c r="C62" s="84" t="s">
        <v>59</v>
      </c>
      <c r="D62" s="100">
        <v>40314103.47999999</v>
      </c>
      <c r="E62" s="86">
        <v>1048</v>
      </c>
      <c r="F62" s="45">
        <v>68</v>
      </c>
      <c r="G62" s="45">
        <v>0</v>
      </c>
      <c r="H62" s="45">
        <v>22</v>
      </c>
      <c r="I62" s="86">
        <v>1032</v>
      </c>
      <c r="J62" s="45">
        <v>62</v>
      </c>
      <c r="K62" s="45">
        <v>0</v>
      </c>
      <c r="L62" s="45">
        <v>16</v>
      </c>
      <c r="M62" s="98">
        <v>131092.51872840858</v>
      </c>
      <c r="N62" s="98">
        <v>11917.501702582598</v>
      </c>
      <c r="O62" s="87">
        <v>5.850829684560682</v>
      </c>
      <c r="P62" s="98">
        <v>307.5240591228618</v>
      </c>
      <c r="Q62" s="98">
        <v>85339</v>
      </c>
      <c r="R62" s="98">
        <v>4607</v>
      </c>
      <c r="S62" s="99">
        <v>0.05398469632875942</v>
      </c>
    </row>
    <row r="63" spans="1:19" ht="12">
      <c r="A63" s="82" t="s">
        <v>102</v>
      </c>
      <c r="B63" s="18" t="s">
        <v>15</v>
      </c>
      <c r="C63" s="84" t="s">
        <v>59</v>
      </c>
      <c r="D63" s="100">
        <v>62312856.44</v>
      </c>
      <c r="E63" s="86">
        <v>1045</v>
      </c>
      <c r="F63" s="45">
        <v>67</v>
      </c>
      <c r="G63" s="45">
        <v>0</v>
      </c>
      <c r="H63" s="45">
        <v>21</v>
      </c>
      <c r="I63" s="86">
        <v>1060</v>
      </c>
      <c r="J63" s="45">
        <v>68</v>
      </c>
      <c r="K63" s="45">
        <v>0</v>
      </c>
      <c r="L63" s="45">
        <v>21</v>
      </c>
      <c r="M63" s="98">
        <v>168566.1752875831</v>
      </c>
      <c r="N63" s="98">
        <v>11237.745019172206</v>
      </c>
      <c r="O63" s="87">
        <v>5.665430792213906</v>
      </c>
      <c r="P63" s="98">
        <v>369.6640582471001</v>
      </c>
      <c r="Q63" s="98">
        <v>107516</v>
      </c>
      <c r="R63" s="98">
        <v>4272</v>
      </c>
      <c r="S63" s="99">
        <v>0.0397336210424495</v>
      </c>
    </row>
    <row r="64" spans="1:19" ht="12">
      <c r="A64" s="82" t="s">
        <v>103</v>
      </c>
      <c r="B64" s="18" t="s">
        <v>54</v>
      </c>
      <c r="C64" s="84" t="s">
        <v>59</v>
      </c>
      <c r="D64" s="100">
        <v>16253249.020000001</v>
      </c>
      <c r="E64" s="86">
        <v>1069</v>
      </c>
      <c r="F64" s="45">
        <v>73</v>
      </c>
      <c r="G64" s="45">
        <v>0</v>
      </c>
      <c r="H64" s="45">
        <v>26</v>
      </c>
      <c r="I64" s="86">
        <v>1101</v>
      </c>
      <c r="J64" s="45">
        <v>77</v>
      </c>
      <c r="K64" s="45">
        <v>0</v>
      </c>
      <c r="L64" s="45">
        <v>28</v>
      </c>
      <c r="M64" s="98">
        <v>104127.65018322929</v>
      </c>
      <c r="N64" s="98">
        <v>10412.765018322929</v>
      </c>
      <c r="O64" s="87">
        <v>3.6109525120212327</v>
      </c>
      <c r="P64" s="98">
        <v>156.08965525871184</v>
      </c>
      <c r="Q64" s="98">
        <v>82521</v>
      </c>
      <c r="R64" s="98">
        <v>4587</v>
      </c>
      <c r="S64" s="99">
        <v>0.0555858508743229</v>
      </c>
    </row>
    <row r="65" spans="1:19" ht="12">
      <c r="A65" s="82" t="s">
        <v>104</v>
      </c>
      <c r="B65" s="18" t="s">
        <v>16</v>
      </c>
      <c r="C65" s="84" t="s">
        <v>59</v>
      </c>
      <c r="D65" s="100">
        <v>44194025.61</v>
      </c>
      <c r="E65" s="86">
        <v>1044</v>
      </c>
      <c r="F65" s="45">
        <v>65</v>
      </c>
      <c r="G65" s="45">
        <v>0</v>
      </c>
      <c r="H65" s="45">
        <v>19</v>
      </c>
      <c r="I65" s="86">
        <v>1042</v>
      </c>
      <c r="J65" s="45">
        <v>64</v>
      </c>
      <c r="K65" s="45">
        <v>0</v>
      </c>
      <c r="L65" s="45">
        <v>18</v>
      </c>
      <c r="M65" s="98">
        <v>133111.1026357758</v>
      </c>
      <c r="N65" s="98">
        <v>8319.443914735988</v>
      </c>
      <c r="O65" s="87">
        <v>6.791319297185621</v>
      </c>
      <c r="P65" s="98">
        <v>332.0085607804298</v>
      </c>
      <c r="Q65" s="98">
        <v>91716</v>
      </c>
      <c r="R65" s="98">
        <v>5515</v>
      </c>
      <c r="S65" s="99">
        <v>0.06013127480483231</v>
      </c>
    </row>
    <row r="66" spans="1:19" ht="12">
      <c r="A66" s="82" t="s">
        <v>105</v>
      </c>
      <c r="B66" s="18" t="s">
        <v>5</v>
      </c>
      <c r="C66" s="84" t="s">
        <v>59</v>
      </c>
      <c r="D66" s="100">
        <v>72841673.06000002</v>
      </c>
      <c r="E66" s="86">
        <v>896</v>
      </c>
      <c r="F66" s="45">
        <v>2</v>
      </c>
      <c r="G66" s="45">
        <v>0</v>
      </c>
      <c r="H66" s="45">
        <v>1</v>
      </c>
      <c r="I66" s="86">
        <v>915</v>
      </c>
      <c r="J66" s="45">
        <v>2</v>
      </c>
      <c r="K66" s="45">
        <v>0</v>
      </c>
      <c r="L66" s="45">
        <v>1</v>
      </c>
      <c r="M66" s="98">
        <v>136998.34546948163</v>
      </c>
      <c r="N66" s="98">
        <v>9785.596104962973</v>
      </c>
      <c r="O66" s="87">
        <v>6.7665050758332175</v>
      </c>
      <c r="P66" s="98">
        <v>531.69746547214</v>
      </c>
      <c r="Q66" s="98">
        <v>83670</v>
      </c>
      <c r="R66" s="98">
        <v>7237</v>
      </c>
      <c r="S66" s="99">
        <v>0.08649456196964264</v>
      </c>
    </row>
    <row r="67" spans="1:19" ht="12">
      <c r="A67" s="82" t="s">
        <v>106</v>
      </c>
      <c r="B67" s="18" t="s">
        <v>6</v>
      </c>
      <c r="C67" s="84" t="s">
        <v>59</v>
      </c>
      <c r="D67" s="100">
        <v>35642677.39</v>
      </c>
      <c r="E67" s="86">
        <v>1001</v>
      </c>
      <c r="F67" s="45">
        <v>48</v>
      </c>
      <c r="G67" s="45">
        <v>0</v>
      </c>
      <c r="H67" s="45">
        <v>7</v>
      </c>
      <c r="I67" s="86">
        <v>981</v>
      </c>
      <c r="J67" s="45">
        <v>46</v>
      </c>
      <c r="K67" s="45">
        <v>0</v>
      </c>
      <c r="L67" s="45">
        <v>5</v>
      </c>
      <c r="M67" s="98">
        <v>113457.66464400961</v>
      </c>
      <c r="N67" s="98">
        <v>12606.407182667734</v>
      </c>
      <c r="O67" s="87">
        <v>4.574393467629006</v>
      </c>
      <c r="P67" s="98">
        <v>314.14957730563407</v>
      </c>
      <c r="Q67" s="98">
        <v>76079</v>
      </c>
      <c r="R67" s="98">
        <v>4687</v>
      </c>
      <c r="S67" s="99">
        <v>0.06160701376201054</v>
      </c>
    </row>
    <row r="68" spans="1:19" ht="12">
      <c r="A68" s="82" t="s">
        <v>108</v>
      </c>
      <c r="B68" s="18" t="s">
        <v>7</v>
      </c>
      <c r="C68" s="84" t="s">
        <v>59</v>
      </c>
      <c r="D68" s="100">
        <v>80234395.16999999</v>
      </c>
      <c r="E68" s="86">
        <v>1004</v>
      </c>
      <c r="F68" s="45">
        <v>49</v>
      </c>
      <c r="G68" s="45">
        <v>0</v>
      </c>
      <c r="H68" s="45">
        <v>8</v>
      </c>
      <c r="I68" s="86">
        <v>991</v>
      </c>
      <c r="J68" s="45">
        <v>50</v>
      </c>
      <c r="K68" s="45">
        <v>0</v>
      </c>
      <c r="L68" s="45">
        <v>7</v>
      </c>
      <c r="M68" s="98">
        <v>276723.59212643595</v>
      </c>
      <c r="N68" s="98">
        <v>21286.430163571997</v>
      </c>
      <c r="O68" s="87">
        <v>3.2920937206675207</v>
      </c>
      <c r="P68" s="98">
        <v>289.9441805935383</v>
      </c>
      <c r="Q68" s="98">
        <v>196187</v>
      </c>
      <c r="R68" s="98">
        <v>13934</v>
      </c>
      <c r="S68" s="99">
        <v>0.07102407397024267</v>
      </c>
    </row>
    <row r="69" spans="1:19" ht="12">
      <c r="A69" s="82" t="s">
        <v>109</v>
      </c>
      <c r="B69" s="18" t="s">
        <v>8</v>
      </c>
      <c r="C69" s="84" t="s">
        <v>59</v>
      </c>
      <c r="D69" s="100">
        <v>16533978.52</v>
      </c>
      <c r="E69" s="86">
        <v>1021</v>
      </c>
      <c r="F69" s="45">
        <v>59</v>
      </c>
      <c r="G69" s="45">
        <v>0</v>
      </c>
      <c r="H69" s="45">
        <v>14</v>
      </c>
      <c r="I69" s="86">
        <v>996</v>
      </c>
      <c r="J69" s="45">
        <v>52</v>
      </c>
      <c r="K69" s="45">
        <v>0</v>
      </c>
      <c r="L69" s="45">
        <v>8</v>
      </c>
      <c r="M69" s="98">
        <v>89416.10332373576</v>
      </c>
      <c r="N69" s="98">
        <v>17883.220664747154</v>
      </c>
      <c r="O69" s="87">
        <v>3.858365408196207</v>
      </c>
      <c r="P69" s="98">
        <v>184.9105240041366</v>
      </c>
      <c r="Q69" s="98">
        <v>63829</v>
      </c>
      <c r="R69" s="98">
        <v>4065</v>
      </c>
      <c r="S69" s="99">
        <v>0.06368578545802064</v>
      </c>
    </row>
    <row r="70" spans="1:19" ht="12">
      <c r="A70" s="82" t="s">
        <v>110</v>
      </c>
      <c r="B70" s="18" t="s">
        <v>9</v>
      </c>
      <c r="C70" s="84" t="s">
        <v>59</v>
      </c>
      <c r="D70" s="100">
        <v>15836711.73</v>
      </c>
      <c r="E70" s="86">
        <v>1040</v>
      </c>
      <c r="F70" s="45">
        <v>64</v>
      </c>
      <c r="G70" s="45">
        <v>0</v>
      </c>
      <c r="H70" s="45">
        <v>18</v>
      </c>
      <c r="I70" s="86">
        <v>1017</v>
      </c>
      <c r="J70" s="45">
        <v>57</v>
      </c>
      <c r="K70" s="45">
        <v>0</v>
      </c>
      <c r="L70" s="45">
        <v>11</v>
      </c>
      <c r="M70" s="98">
        <v>124571.83031191152</v>
      </c>
      <c r="N70" s="98">
        <v>13841.31447910128</v>
      </c>
      <c r="O70" s="87">
        <v>3.5722361860284013</v>
      </c>
      <c r="P70" s="98">
        <v>127.12915665080101</v>
      </c>
      <c r="Q70" s="98">
        <v>81993</v>
      </c>
      <c r="R70" s="98">
        <v>4649</v>
      </c>
      <c r="S70" s="99">
        <v>0.05669996219189443</v>
      </c>
    </row>
    <row r="71" spans="1:19" ht="12">
      <c r="A71" s="82" t="s">
        <v>112</v>
      </c>
      <c r="B71" s="18" t="s">
        <v>0</v>
      </c>
      <c r="C71" s="84" t="s">
        <v>59</v>
      </c>
      <c r="D71" s="100">
        <v>72199630.77</v>
      </c>
      <c r="E71" s="86">
        <v>947</v>
      </c>
      <c r="F71" s="45">
        <v>13</v>
      </c>
      <c r="G71" s="45">
        <v>0</v>
      </c>
      <c r="H71" s="45">
        <v>3</v>
      </c>
      <c r="I71" s="86">
        <v>947</v>
      </c>
      <c r="J71" s="45">
        <v>22</v>
      </c>
      <c r="K71" s="45">
        <v>0</v>
      </c>
      <c r="L71" s="45">
        <v>3</v>
      </c>
      <c r="M71" s="98">
        <v>184496.3156472437</v>
      </c>
      <c r="N71" s="98">
        <v>13178.308260517408</v>
      </c>
      <c r="O71" s="87">
        <v>4.493314661009519</v>
      </c>
      <c r="P71" s="98">
        <v>391.3337267289686</v>
      </c>
      <c r="Q71" s="98">
        <v>114329</v>
      </c>
      <c r="R71" s="98">
        <v>13790</v>
      </c>
      <c r="S71" s="99">
        <v>0.12061681638079577</v>
      </c>
    </row>
    <row r="72" spans="1:19" ht="12">
      <c r="A72" s="82" t="s">
        <v>113</v>
      </c>
      <c r="B72" s="18" t="s">
        <v>1</v>
      </c>
      <c r="C72" s="84" t="s">
        <v>59</v>
      </c>
      <c r="D72" s="100">
        <v>92071306.39999999</v>
      </c>
      <c r="E72" s="86">
        <v>921</v>
      </c>
      <c r="F72" s="45">
        <v>3</v>
      </c>
      <c r="G72" s="45">
        <v>0</v>
      </c>
      <c r="H72" s="45">
        <v>2</v>
      </c>
      <c r="I72" s="86">
        <v>930</v>
      </c>
      <c r="J72" s="45">
        <v>7</v>
      </c>
      <c r="K72" s="45">
        <v>0</v>
      </c>
      <c r="L72" s="45">
        <v>2</v>
      </c>
      <c r="M72" s="98">
        <v>166681.36335092637</v>
      </c>
      <c r="N72" s="98">
        <v>11112.090890061758</v>
      </c>
      <c r="O72" s="87">
        <v>5.675499533852009</v>
      </c>
      <c r="P72" s="98">
        <v>552.3791295500481</v>
      </c>
      <c r="Q72" s="98">
        <v>107467</v>
      </c>
      <c r="R72" s="98">
        <v>10843</v>
      </c>
      <c r="S72" s="99">
        <v>0.10089608903198191</v>
      </c>
    </row>
    <row r="73" spans="1:19" ht="12">
      <c r="A73" s="82" t="s">
        <v>225</v>
      </c>
      <c r="B73" s="18" t="s">
        <v>2</v>
      </c>
      <c r="C73" s="84" t="s">
        <v>59</v>
      </c>
      <c r="D73" s="100">
        <v>42096239.84</v>
      </c>
      <c r="E73" s="86">
        <v>994</v>
      </c>
      <c r="F73" s="45">
        <v>40</v>
      </c>
      <c r="G73" s="45">
        <v>0</v>
      </c>
      <c r="H73" s="45">
        <v>5</v>
      </c>
      <c r="I73" s="86">
        <v>981</v>
      </c>
      <c r="J73" s="45">
        <v>45</v>
      </c>
      <c r="K73" s="45">
        <v>0</v>
      </c>
      <c r="L73" s="45">
        <v>4</v>
      </c>
      <c r="M73" s="98">
        <v>128601.28107714737</v>
      </c>
      <c r="N73" s="98">
        <v>18371.611582449626</v>
      </c>
      <c r="O73" s="87">
        <v>4.004625736901125</v>
      </c>
      <c r="P73" s="98">
        <v>327.33919512626505</v>
      </c>
      <c r="Q73" s="98">
        <v>85755</v>
      </c>
      <c r="R73" s="98">
        <v>7668</v>
      </c>
      <c r="S73" s="99">
        <v>0.08941752667482945</v>
      </c>
    </row>
    <row r="74" spans="1:19" ht="12">
      <c r="A74" s="82" t="s">
        <v>114</v>
      </c>
      <c r="B74" s="18" t="s">
        <v>55</v>
      </c>
      <c r="C74" s="84" t="s">
        <v>59</v>
      </c>
      <c r="D74" s="100">
        <v>25889811.179999996</v>
      </c>
      <c r="E74" s="86">
        <v>1015</v>
      </c>
      <c r="F74" s="45">
        <v>55</v>
      </c>
      <c r="G74" s="45">
        <v>0</v>
      </c>
      <c r="H74" s="45">
        <v>13</v>
      </c>
      <c r="I74" s="86">
        <v>1020</v>
      </c>
      <c r="J74" s="45">
        <v>59</v>
      </c>
      <c r="K74" s="45">
        <v>0</v>
      </c>
      <c r="L74" s="45">
        <v>14</v>
      </c>
      <c r="M74" s="98">
        <v>77346.20099763869</v>
      </c>
      <c r="N74" s="98">
        <v>8594.022333070965</v>
      </c>
      <c r="O74" s="87">
        <v>6.91695252125354</v>
      </c>
      <c r="P74" s="98">
        <v>334.726345264073</v>
      </c>
      <c r="Q74" s="98">
        <v>55035</v>
      </c>
      <c r="R74" s="98">
        <v>3098</v>
      </c>
      <c r="S74" s="99">
        <v>0.056291450894885076</v>
      </c>
    </row>
    <row r="75" spans="1:19" ht="12">
      <c r="A75" s="82" t="s">
        <v>115</v>
      </c>
      <c r="B75" s="18" t="s">
        <v>3</v>
      </c>
      <c r="C75" s="84" t="s">
        <v>59</v>
      </c>
      <c r="D75" s="100">
        <v>61629448.79000001</v>
      </c>
      <c r="E75" s="86">
        <v>1009</v>
      </c>
      <c r="F75" s="45">
        <v>51</v>
      </c>
      <c r="G75" s="45">
        <v>0</v>
      </c>
      <c r="H75" s="45">
        <v>10</v>
      </c>
      <c r="I75" s="86">
        <v>1002</v>
      </c>
      <c r="J75" s="45">
        <v>54</v>
      </c>
      <c r="K75" s="45">
        <v>0</v>
      </c>
      <c r="L75" s="45">
        <v>9</v>
      </c>
      <c r="M75" s="98">
        <v>212358.65768712916</v>
      </c>
      <c r="N75" s="98">
        <v>16335.281360548397</v>
      </c>
      <c r="O75" s="87">
        <v>4.24753108643646</v>
      </c>
      <c r="P75" s="98">
        <v>290.21396848721605</v>
      </c>
      <c r="Q75" s="98">
        <v>145755</v>
      </c>
      <c r="R75" s="98">
        <v>11281</v>
      </c>
      <c r="S75" s="99">
        <v>0.07739700181811944</v>
      </c>
    </row>
    <row r="76" spans="1:19" ht="12">
      <c r="A76" s="82" t="s">
        <v>116</v>
      </c>
      <c r="B76" s="18" t="s">
        <v>4</v>
      </c>
      <c r="C76" s="84" t="s">
        <v>59</v>
      </c>
      <c r="D76" s="100">
        <v>49342514.79</v>
      </c>
      <c r="E76" s="86">
        <v>1030</v>
      </c>
      <c r="F76" s="45">
        <v>60</v>
      </c>
      <c r="G76" s="45">
        <v>0</v>
      </c>
      <c r="H76" s="45">
        <v>15</v>
      </c>
      <c r="I76" s="86">
        <v>1013</v>
      </c>
      <c r="J76" s="45">
        <v>56</v>
      </c>
      <c r="K76" s="45">
        <v>0</v>
      </c>
      <c r="L76" s="45">
        <v>10</v>
      </c>
      <c r="M76" s="98">
        <v>136284.8076372266</v>
      </c>
      <c r="N76" s="98">
        <v>8016.753390425094</v>
      </c>
      <c r="O76" s="87">
        <v>5.928760615422348</v>
      </c>
      <c r="P76" s="98">
        <v>362.0544039020381</v>
      </c>
      <c r="Q76" s="98">
        <v>80866</v>
      </c>
      <c r="R76" s="98">
        <v>3717</v>
      </c>
      <c r="S76" s="99">
        <v>0.04596492963668291</v>
      </c>
    </row>
    <row r="77" spans="1:19" ht="12">
      <c r="A77" s="82" t="s">
        <v>117</v>
      </c>
      <c r="B77" s="18" t="s">
        <v>56</v>
      </c>
      <c r="C77" s="84" t="s">
        <v>59</v>
      </c>
      <c r="D77" s="100">
        <v>17170351.84</v>
      </c>
      <c r="E77" s="86">
        <v>1035</v>
      </c>
      <c r="F77" s="45">
        <v>63</v>
      </c>
      <c r="G77" s="45">
        <v>0</v>
      </c>
      <c r="H77" s="45">
        <v>17</v>
      </c>
      <c r="I77" s="86">
        <v>1081</v>
      </c>
      <c r="J77" s="45">
        <v>74</v>
      </c>
      <c r="K77" s="45">
        <v>0</v>
      </c>
      <c r="L77" s="45">
        <v>25</v>
      </c>
      <c r="M77" s="98">
        <v>91225.20818534325</v>
      </c>
      <c r="N77" s="98">
        <v>13032.172597906178</v>
      </c>
      <c r="O77" s="87">
        <v>3.15702211843537</v>
      </c>
      <c r="P77" s="98">
        <v>188.2193768756856</v>
      </c>
      <c r="Q77" s="98">
        <v>73548</v>
      </c>
      <c r="R77" s="98">
        <v>4648</v>
      </c>
      <c r="S77" s="99">
        <v>0.0631968238429325</v>
      </c>
    </row>
    <row r="78" spans="1:19" ht="12">
      <c r="A78" s="82" t="s">
        <v>118</v>
      </c>
      <c r="B78" s="18" t="s">
        <v>39</v>
      </c>
      <c r="C78" s="84" t="s">
        <v>59</v>
      </c>
      <c r="D78" s="100">
        <v>35704081.49</v>
      </c>
      <c r="E78" s="86">
        <v>995</v>
      </c>
      <c r="F78" s="45">
        <v>43</v>
      </c>
      <c r="G78" s="45">
        <v>0</v>
      </c>
      <c r="H78" s="45">
        <v>6</v>
      </c>
      <c r="I78" s="86">
        <v>1019</v>
      </c>
      <c r="J78" s="45">
        <v>58</v>
      </c>
      <c r="K78" s="45">
        <v>0</v>
      </c>
      <c r="L78" s="45">
        <v>12</v>
      </c>
      <c r="M78" s="98">
        <v>81769.50094203785</v>
      </c>
      <c r="N78" s="98">
        <v>9085.500104670871</v>
      </c>
      <c r="O78" s="87">
        <v>5.686716864391949</v>
      </c>
      <c r="P78" s="98">
        <v>436.6430157780805</v>
      </c>
      <c r="Q78" s="98">
        <v>58176</v>
      </c>
      <c r="R78" s="98">
        <v>4060</v>
      </c>
      <c r="S78" s="99">
        <v>0.06978822882288228</v>
      </c>
    </row>
    <row r="79" spans="1:19" ht="12">
      <c r="A79" s="82" t="s">
        <v>119</v>
      </c>
      <c r="B79" s="18" t="s">
        <v>40</v>
      </c>
      <c r="C79" s="84" t="s">
        <v>59</v>
      </c>
      <c r="D79" s="100">
        <v>11185349.520000001</v>
      </c>
      <c r="E79" s="86">
        <v>1087</v>
      </c>
      <c r="F79" s="45">
        <v>77</v>
      </c>
      <c r="G79" s="45">
        <v>0</v>
      </c>
      <c r="H79" s="45">
        <v>28</v>
      </c>
      <c r="I79" s="86">
        <v>1120</v>
      </c>
      <c r="J79" s="45">
        <v>78</v>
      </c>
      <c r="K79" s="45">
        <v>0</v>
      </c>
      <c r="L79" s="45">
        <v>29</v>
      </c>
      <c r="M79" s="98">
        <v>104065.56191404638</v>
      </c>
      <c r="N79" s="98">
        <v>20813.112382809275</v>
      </c>
      <c r="O79" s="87">
        <v>2.3446757554774305</v>
      </c>
      <c r="P79" s="98">
        <v>107.48367965608654</v>
      </c>
      <c r="Q79" s="98">
        <v>76845</v>
      </c>
      <c r="R79" s="98">
        <v>3341</v>
      </c>
      <c r="S79" s="99">
        <v>0.04347712928622552</v>
      </c>
    </row>
    <row r="80" spans="1:19" ht="12">
      <c r="A80" s="82" t="s">
        <v>120</v>
      </c>
      <c r="B80" s="18" t="s">
        <v>41</v>
      </c>
      <c r="C80" s="84" t="s">
        <v>59</v>
      </c>
      <c r="D80" s="100">
        <v>39194938.6</v>
      </c>
      <c r="E80" s="86">
        <v>1074</v>
      </c>
      <c r="F80" s="45">
        <v>74</v>
      </c>
      <c r="G80" s="45">
        <v>0</v>
      </c>
      <c r="H80" s="45">
        <v>27</v>
      </c>
      <c r="I80" s="86">
        <v>1092</v>
      </c>
      <c r="J80" s="45">
        <v>75</v>
      </c>
      <c r="K80" s="45">
        <v>0</v>
      </c>
      <c r="L80" s="45">
        <v>26</v>
      </c>
      <c r="M80" s="98">
        <v>124251.1452675512</v>
      </c>
      <c r="N80" s="98">
        <v>11295.558660686473</v>
      </c>
      <c r="O80" s="87">
        <v>6.2051741924776485</v>
      </c>
      <c r="P80" s="98">
        <v>315.44931449606486</v>
      </c>
      <c r="Q80" s="98">
        <v>86664</v>
      </c>
      <c r="R80" s="98">
        <v>4536</v>
      </c>
      <c r="S80" s="99">
        <v>0.05234007200221545</v>
      </c>
    </row>
    <row r="81" spans="1:19" ht="12">
      <c r="A81" s="82" t="s">
        <v>121</v>
      </c>
      <c r="B81" s="18" t="s">
        <v>42</v>
      </c>
      <c r="C81" s="84" t="s">
        <v>59</v>
      </c>
      <c r="D81" s="100">
        <v>7420858.199999999</v>
      </c>
      <c r="E81" s="86">
        <v>1097</v>
      </c>
      <c r="F81" s="45">
        <v>79</v>
      </c>
      <c r="G81" s="45">
        <v>0</v>
      </c>
      <c r="H81" s="45">
        <v>29</v>
      </c>
      <c r="I81" s="86">
        <v>1125</v>
      </c>
      <c r="J81" s="45">
        <v>79</v>
      </c>
      <c r="K81" s="45">
        <v>0</v>
      </c>
      <c r="L81" s="45">
        <v>30</v>
      </c>
      <c r="M81" s="98">
        <v>85053.8669977432</v>
      </c>
      <c r="N81" s="98">
        <v>17010.77339954864</v>
      </c>
      <c r="O81" s="87">
        <v>2.445509032593651</v>
      </c>
      <c r="P81" s="98">
        <v>87.24892191200315</v>
      </c>
      <c r="Q81" s="98">
        <v>56324</v>
      </c>
      <c r="R81" s="98">
        <v>2478</v>
      </c>
      <c r="S81" s="99">
        <v>0.043995454868262195</v>
      </c>
    </row>
    <row r="82" spans="1:19" ht="12">
      <c r="A82" s="82" t="s">
        <v>122</v>
      </c>
      <c r="B82" s="18" t="s">
        <v>43</v>
      </c>
      <c r="C82" s="84" t="s">
        <v>59</v>
      </c>
      <c r="D82" s="100">
        <v>43672024.93</v>
      </c>
      <c r="E82" s="86">
        <v>1035</v>
      </c>
      <c r="F82" s="45">
        <v>62</v>
      </c>
      <c r="G82" s="45">
        <v>0</v>
      </c>
      <c r="H82" s="45">
        <v>16</v>
      </c>
      <c r="I82" s="86">
        <v>1046</v>
      </c>
      <c r="J82" s="45">
        <v>65</v>
      </c>
      <c r="K82" s="45">
        <v>0</v>
      </c>
      <c r="L82" s="45">
        <v>19</v>
      </c>
      <c r="M82" s="98">
        <v>107715.85204238858</v>
      </c>
      <c r="N82" s="98">
        <v>9792.350185671688</v>
      </c>
      <c r="O82" s="87">
        <v>6.814224518329528</v>
      </c>
      <c r="P82" s="98">
        <v>405.43730659823484</v>
      </c>
      <c r="Q82" s="98">
        <v>76455</v>
      </c>
      <c r="R82" s="98">
        <v>4582</v>
      </c>
      <c r="S82" s="99">
        <v>0.05993067817670525</v>
      </c>
    </row>
    <row r="83" spans="1:19" ht="12">
      <c r="A83" s="82" t="s">
        <v>135</v>
      </c>
      <c r="B83" s="74" t="s">
        <v>178</v>
      </c>
      <c r="C83" s="84" t="s">
        <v>60</v>
      </c>
      <c r="D83" s="101"/>
      <c r="E83" s="86">
        <v>967</v>
      </c>
      <c r="F83" s="45">
        <v>24</v>
      </c>
      <c r="G83" s="45">
        <v>20</v>
      </c>
      <c r="H83" s="45">
        <v>0</v>
      </c>
      <c r="I83" s="86">
        <v>949</v>
      </c>
      <c r="J83" s="45">
        <v>23</v>
      </c>
      <c r="K83" s="45">
        <v>20</v>
      </c>
      <c r="L83" s="45">
        <v>0</v>
      </c>
      <c r="M83" s="98">
        <v>4877.109527619563</v>
      </c>
      <c r="N83" s="98">
        <v>0</v>
      </c>
      <c r="O83" s="87">
        <v>0</v>
      </c>
      <c r="P83" s="98">
        <v>0</v>
      </c>
      <c r="Q83" s="98">
        <v>2665</v>
      </c>
      <c r="R83" s="98">
        <v>64</v>
      </c>
      <c r="S83" s="99">
        <v>0.02401500938086304</v>
      </c>
    </row>
    <row r="84" spans="1:19" ht="12">
      <c r="A84" s="82" t="s">
        <v>139</v>
      </c>
      <c r="B84" s="74" t="s">
        <v>179</v>
      </c>
      <c r="C84" s="84" t="s">
        <v>60</v>
      </c>
      <c r="D84" s="101"/>
      <c r="E84" s="86">
        <v>1035</v>
      </c>
      <c r="F84" s="45">
        <v>61</v>
      </c>
      <c r="G84" s="45">
        <v>45</v>
      </c>
      <c r="H84" s="45">
        <v>0</v>
      </c>
      <c r="I84" s="86">
        <v>1004</v>
      </c>
      <c r="J84" s="45">
        <v>55</v>
      </c>
      <c r="K84" s="45">
        <v>45</v>
      </c>
      <c r="L84" s="45">
        <v>0</v>
      </c>
      <c r="M84" s="98">
        <v>18181.881700232792</v>
      </c>
      <c r="N84" s="98">
        <v>0</v>
      </c>
      <c r="O84" s="87">
        <v>0</v>
      </c>
      <c r="P84" s="98">
        <v>0</v>
      </c>
      <c r="Q84" s="98">
        <v>13174</v>
      </c>
      <c r="R84" s="98">
        <v>434</v>
      </c>
      <c r="S84" s="99">
        <v>0.03294367693942614</v>
      </c>
    </row>
    <row r="85" spans="1:19" ht="12">
      <c r="A85" s="82" t="s">
        <v>133</v>
      </c>
      <c r="B85" s="74" t="s">
        <v>180</v>
      </c>
      <c r="C85" s="84" t="s">
        <v>60</v>
      </c>
      <c r="D85" s="89"/>
      <c r="E85" s="86">
        <v>945</v>
      </c>
      <c r="F85" s="45">
        <v>10</v>
      </c>
      <c r="G85" s="45">
        <v>8</v>
      </c>
      <c r="H85" s="45">
        <v>0</v>
      </c>
      <c r="I85" s="86">
        <v>931</v>
      </c>
      <c r="J85" s="45">
        <v>10</v>
      </c>
      <c r="K85" s="45">
        <v>8</v>
      </c>
      <c r="L85" s="45">
        <v>0</v>
      </c>
      <c r="M85" s="98">
        <v>4472.5292527633865</v>
      </c>
      <c r="N85" s="98">
        <v>0</v>
      </c>
      <c r="O85" s="87">
        <v>0</v>
      </c>
      <c r="P85" s="98">
        <v>0</v>
      </c>
      <c r="Q85" s="98">
        <v>2432</v>
      </c>
      <c r="R85" s="98">
        <v>67</v>
      </c>
      <c r="S85" s="99">
        <v>0.027549342105263157</v>
      </c>
    </row>
    <row r="86" spans="1:19" ht="12">
      <c r="A86" s="82" t="s">
        <v>137</v>
      </c>
      <c r="B86" s="74" t="s">
        <v>181</v>
      </c>
      <c r="C86" s="84" t="s">
        <v>60</v>
      </c>
      <c r="D86" s="101"/>
      <c r="E86" s="86">
        <v>1016</v>
      </c>
      <c r="F86" s="45">
        <v>57</v>
      </c>
      <c r="G86" s="45">
        <v>43</v>
      </c>
      <c r="H86" s="45">
        <v>0</v>
      </c>
      <c r="I86" s="86">
        <v>995</v>
      </c>
      <c r="J86" s="45">
        <v>51</v>
      </c>
      <c r="K86" s="45">
        <v>43</v>
      </c>
      <c r="L86" s="45">
        <v>0</v>
      </c>
      <c r="M86" s="98">
        <v>13330.94286956709</v>
      </c>
      <c r="N86" s="98">
        <v>0</v>
      </c>
      <c r="O86" s="87">
        <v>0</v>
      </c>
      <c r="P86" s="98">
        <v>0</v>
      </c>
      <c r="Q86" s="98">
        <v>9443</v>
      </c>
      <c r="R86" s="98">
        <v>237</v>
      </c>
      <c r="S86" s="99">
        <v>0.025097956158000635</v>
      </c>
    </row>
    <row r="87" spans="1:19" ht="12">
      <c r="A87" s="82" t="s">
        <v>131</v>
      </c>
      <c r="B87" s="74" t="s">
        <v>182</v>
      </c>
      <c r="C87" s="84" t="s">
        <v>60</v>
      </c>
      <c r="D87" s="89"/>
      <c r="E87" s="86">
        <v>942</v>
      </c>
      <c r="F87" s="45">
        <v>9</v>
      </c>
      <c r="G87" s="45">
        <v>7</v>
      </c>
      <c r="H87" s="45">
        <v>0</v>
      </c>
      <c r="I87" s="86">
        <v>932</v>
      </c>
      <c r="J87" s="45">
        <v>12</v>
      </c>
      <c r="K87" s="45">
        <v>10</v>
      </c>
      <c r="L87" s="45">
        <v>0</v>
      </c>
      <c r="M87" s="98">
        <v>6110.198351713883</v>
      </c>
      <c r="N87" s="98">
        <v>0</v>
      </c>
      <c r="O87" s="87">
        <v>0</v>
      </c>
      <c r="P87" s="98">
        <v>0</v>
      </c>
      <c r="Q87" s="98">
        <v>3462</v>
      </c>
      <c r="R87" s="98">
        <v>192</v>
      </c>
      <c r="S87" s="99">
        <v>0.05545927209705372</v>
      </c>
    </row>
    <row r="88" spans="1:19" ht="12">
      <c r="A88" s="82" t="s">
        <v>138</v>
      </c>
      <c r="B88" s="74" t="s">
        <v>183</v>
      </c>
      <c r="C88" s="84" t="s">
        <v>60</v>
      </c>
      <c r="D88" s="89"/>
      <c r="E88" s="86">
        <v>1016</v>
      </c>
      <c r="F88" s="45">
        <v>58</v>
      </c>
      <c r="G88" s="45">
        <v>44</v>
      </c>
      <c r="H88" s="45">
        <v>0</v>
      </c>
      <c r="I88" s="86">
        <v>998</v>
      </c>
      <c r="J88" s="45">
        <v>53</v>
      </c>
      <c r="K88" s="45">
        <v>44</v>
      </c>
      <c r="L88" s="45">
        <v>0</v>
      </c>
      <c r="M88" s="98">
        <v>13159.970589330786</v>
      </c>
      <c r="N88" s="98">
        <v>0</v>
      </c>
      <c r="O88" s="87">
        <v>0</v>
      </c>
      <c r="P88" s="98">
        <v>0</v>
      </c>
      <c r="Q88" s="98">
        <v>9487</v>
      </c>
      <c r="R88" s="98">
        <v>270</v>
      </c>
      <c r="S88" s="99">
        <v>0.02845999789185201</v>
      </c>
    </row>
    <row r="89" spans="1:19" ht="12">
      <c r="A89" s="82" t="s">
        <v>132</v>
      </c>
      <c r="B89" s="74" t="s">
        <v>184</v>
      </c>
      <c r="C89" s="84" t="s">
        <v>60</v>
      </c>
      <c r="D89" s="90"/>
      <c r="E89" s="86">
        <v>952</v>
      </c>
      <c r="F89" s="45">
        <v>17</v>
      </c>
      <c r="G89" s="45">
        <v>14</v>
      </c>
      <c r="H89" s="45">
        <v>0</v>
      </c>
      <c r="I89" s="86">
        <v>937</v>
      </c>
      <c r="J89" s="45">
        <v>17</v>
      </c>
      <c r="K89" s="45">
        <v>15</v>
      </c>
      <c r="L89" s="45">
        <v>0</v>
      </c>
      <c r="M89" s="98">
        <v>6073.691553180341</v>
      </c>
      <c r="N89" s="98">
        <v>0</v>
      </c>
      <c r="O89" s="87">
        <v>0</v>
      </c>
      <c r="P89" s="98">
        <v>0</v>
      </c>
      <c r="Q89" s="98">
        <v>3319</v>
      </c>
      <c r="R89" s="98">
        <v>209</v>
      </c>
      <c r="S89" s="99">
        <v>0.06297077432961735</v>
      </c>
    </row>
    <row r="90" spans="1:19" ht="12">
      <c r="A90" s="82" t="s">
        <v>136</v>
      </c>
      <c r="B90" s="74" t="s">
        <v>186</v>
      </c>
      <c r="C90" s="84" t="s">
        <v>60</v>
      </c>
      <c r="D90" s="89"/>
      <c r="E90" s="86">
        <v>985</v>
      </c>
      <c r="F90" s="45">
        <v>33</v>
      </c>
      <c r="G90" s="45">
        <v>29</v>
      </c>
      <c r="H90" s="45">
        <v>0</v>
      </c>
      <c r="I90" s="86">
        <v>977</v>
      </c>
      <c r="J90" s="45">
        <v>41</v>
      </c>
      <c r="K90" s="45">
        <v>37</v>
      </c>
      <c r="L90" s="45">
        <v>0</v>
      </c>
      <c r="M90" s="98">
        <v>2952.348652758997</v>
      </c>
      <c r="N90" s="98">
        <v>0</v>
      </c>
      <c r="O90" s="87">
        <v>0</v>
      </c>
      <c r="P90" s="98">
        <v>0</v>
      </c>
      <c r="Q90" s="98">
        <v>1819</v>
      </c>
      <c r="R90" s="98">
        <v>35</v>
      </c>
      <c r="S90" s="99">
        <v>0.019241341396371632</v>
      </c>
    </row>
    <row r="91" spans="1:19" ht="12">
      <c r="A91" s="82" t="s">
        <v>134</v>
      </c>
      <c r="B91" s="74" t="s">
        <v>185</v>
      </c>
      <c r="C91" s="84" t="s">
        <v>60</v>
      </c>
      <c r="D91" s="89"/>
      <c r="E91" s="86">
        <v>941</v>
      </c>
      <c r="F91" s="45">
        <v>7</v>
      </c>
      <c r="G91" s="45">
        <v>5</v>
      </c>
      <c r="H91" s="45">
        <v>0</v>
      </c>
      <c r="I91" s="86">
        <v>932</v>
      </c>
      <c r="J91" s="45">
        <v>11</v>
      </c>
      <c r="K91" s="45">
        <v>9</v>
      </c>
      <c r="L91" s="45">
        <v>0</v>
      </c>
      <c r="M91" s="98">
        <v>5215.01975357152</v>
      </c>
      <c r="N91" s="98">
        <v>0</v>
      </c>
      <c r="O91" s="87">
        <v>0</v>
      </c>
      <c r="P91" s="98">
        <v>0</v>
      </c>
      <c r="Q91" s="98">
        <v>2763</v>
      </c>
      <c r="R91" s="98">
        <v>80</v>
      </c>
      <c r="S91" s="99">
        <v>0.028954035468693448</v>
      </c>
    </row>
    <row r="92" spans="1:19" ht="12">
      <c r="A92" s="82"/>
      <c r="B92" s="74"/>
      <c r="C92" s="90"/>
      <c r="D92" s="90"/>
      <c r="E92" s="91"/>
      <c r="F92" s="91"/>
      <c r="G92" s="91"/>
      <c r="H92" s="91"/>
      <c r="I92" s="91"/>
      <c r="J92" s="91"/>
      <c r="K92" s="91"/>
      <c r="L92" s="91"/>
      <c r="M92" s="92"/>
      <c r="N92" s="92"/>
      <c r="O92" s="87"/>
      <c r="P92" s="92"/>
      <c r="Q92" s="92"/>
      <c r="R92" s="92"/>
      <c r="S92" s="91"/>
    </row>
    <row r="93" spans="1:19" ht="12">
      <c r="A93" s="90" t="s">
        <v>59</v>
      </c>
      <c r="B93" s="74"/>
      <c r="C93" s="90"/>
      <c r="D93" s="88">
        <v>1210003665.4399998</v>
      </c>
      <c r="E93" s="91"/>
      <c r="F93" s="91"/>
      <c r="G93" s="91"/>
      <c r="H93" s="91"/>
      <c r="I93" s="91"/>
      <c r="J93" s="91"/>
      <c r="K93" s="91"/>
      <c r="L93" s="91"/>
      <c r="M93" s="92">
        <v>4086908.1926823794</v>
      </c>
      <c r="N93" s="92">
        <v>13399.698992401243</v>
      </c>
      <c r="O93" s="87">
        <v>4.561639048653049</v>
      </c>
      <c r="P93" s="92">
        <v>296.06822771466085</v>
      </c>
      <c r="Q93" s="92">
        <v>2767365</v>
      </c>
      <c r="R93" s="92">
        <v>183021</v>
      </c>
      <c r="S93" s="93">
        <v>0.06613547544324655</v>
      </c>
    </row>
    <row r="94" spans="1:19" ht="12">
      <c r="A94" s="90" t="s">
        <v>60</v>
      </c>
      <c r="B94" s="74"/>
      <c r="C94" s="90"/>
      <c r="D94" s="88">
        <v>355230723.82000005</v>
      </c>
      <c r="E94" s="91"/>
      <c r="F94" s="91"/>
      <c r="G94" s="91"/>
      <c r="H94" s="91"/>
      <c r="I94" s="91"/>
      <c r="J94" s="91"/>
      <c r="K94" s="91"/>
      <c r="L94" s="91"/>
      <c r="M94" s="92">
        <v>1280729.0507497855</v>
      </c>
      <c r="N94" s="92">
        <v>6998.519403004292</v>
      </c>
      <c r="O94" s="87">
        <v>5.995022909416335</v>
      </c>
      <c r="P94" s="92">
        <v>277.366023369295</v>
      </c>
      <c r="Q94" s="92">
        <v>810767</v>
      </c>
      <c r="R94" s="92">
        <v>37629</v>
      </c>
      <c r="S94" s="93">
        <v>0.04641160777387338</v>
      </c>
    </row>
    <row r="95" spans="1:19" ht="12">
      <c r="A95" s="91"/>
      <c r="B95" s="74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2"/>
      <c r="N95" s="92"/>
      <c r="O95" s="87"/>
      <c r="P95" s="92"/>
      <c r="Q95" s="92"/>
      <c r="R95" s="92"/>
      <c r="S95" s="91"/>
    </row>
    <row r="96" spans="1:19" ht="12">
      <c r="A96" s="91"/>
      <c r="B96" s="74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2"/>
      <c r="N96" s="92"/>
      <c r="O96" s="87"/>
      <c r="P96" s="92"/>
      <c r="Q96" s="92"/>
      <c r="R96" s="92"/>
      <c r="S96" s="91"/>
    </row>
    <row r="97" spans="1:21" ht="12.75" thickBot="1">
      <c r="A97" s="91" t="s">
        <v>244</v>
      </c>
      <c r="B97" s="74"/>
      <c r="C97" s="91"/>
      <c r="D97" s="76">
        <f>SUM(D93:D96)</f>
        <v>1565234389.2599998</v>
      </c>
      <c r="E97" s="77">
        <f aca="true" t="shared" si="0" ref="E97:L97">SUM(E13:E96)</f>
        <v>78815</v>
      </c>
      <c r="F97" s="77">
        <f t="shared" si="0"/>
        <v>3219</v>
      </c>
      <c r="G97" s="77">
        <f t="shared" si="0"/>
        <v>1176</v>
      </c>
      <c r="H97" s="77">
        <f t="shared" si="0"/>
        <v>496</v>
      </c>
      <c r="I97" s="77">
        <f t="shared" si="0"/>
        <v>78159</v>
      </c>
      <c r="J97" s="77">
        <f t="shared" si="0"/>
        <v>3204</v>
      </c>
      <c r="K97" s="77">
        <f t="shared" si="0"/>
        <v>1176</v>
      </c>
      <c r="L97" s="77">
        <f t="shared" si="0"/>
        <v>496</v>
      </c>
      <c r="M97" s="77">
        <f>SUM(M13:M91)</f>
        <v>5367637.243432162</v>
      </c>
      <c r="N97" s="77">
        <v>10999.256646377382</v>
      </c>
      <c r="O97" s="77">
        <v>4.903647323076156</v>
      </c>
      <c r="P97" s="77">
        <v>291.60584411236425</v>
      </c>
      <c r="Q97" s="77">
        <v>3578132</v>
      </c>
      <c r="R97" s="77">
        <v>220650</v>
      </c>
      <c r="S97" s="72">
        <v>0.06166625490619128</v>
      </c>
      <c r="T97" s="85"/>
      <c r="U97" s="85"/>
    </row>
    <row r="98" ht="12.75" thickTop="1"/>
    <row r="99" spans="1:18" s="75" customFormat="1" ht="11.25">
      <c r="A99" s="75" t="s">
        <v>259</v>
      </c>
      <c r="D99" s="78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3"/>
      <c r="P99" s="79"/>
      <c r="Q99" s="79"/>
      <c r="R99" s="79"/>
    </row>
    <row r="100" spans="4:18" s="75" customFormat="1" ht="11.25">
      <c r="D100" s="78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3"/>
      <c r="P100" s="79"/>
      <c r="Q100" s="79"/>
      <c r="R100" s="79"/>
    </row>
    <row r="101" s="75" customFormat="1" ht="11.25">
      <c r="A101" s="75" t="s">
        <v>246</v>
      </c>
    </row>
    <row r="102" ht="12">
      <c r="A102" s="81" t="s">
        <v>260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Victorian Commission for Gambling Regulation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VCGLR-User</dc:creator>
  <cp:keywords/>
  <dc:description/>
  <cp:lastModifiedBy>Chloe Pang</cp:lastModifiedBy>
  <cp:lastPrinted>2019-11-20T23:47:43Z</cp:lastPrinted>
  <dcterms:created xsi:type="dcterms:W3CDTF">2013-06-27T00:47:44Z</dcterms:created>
  <dcterms:modified xsi:type="dcterms:W3CDTF">2023-12-04T04:06:39Z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